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lai di sini" sheetId="1" state="visible" r:id="rId3"/>
    <sheet name="Jadwal Persiapan" sheetId="2" state="visible" r:id="rId4"/>
    <sheet name="Izin &amp; Legal" sheetId="3" state="visible" r:id="rId5"/>
    <sheet name="Kapasitas Hari H" sheetId="4" state="visible" r:id="rId6"/>
    <sheet name="Anggaran" sheetId="5" state="visible" r:id="rId7"/>
  </sheets>
  <definedNames>
    <definedName function="false" hidden="true" localSheetId="1" name="_xlnm._FilterDatabase" vbProcedure="false">'Jadwal Persiapan'!$A$4:$J$80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Welkam</author>
  </authors>
  <commentList>
    <comment ref="B5" authorId="0">
      <text>
        <r>
          <rPr>
            <sz val="10"/>
            <rFont val="Arial"/>
            <family val="2"/>
          </rPr>
          <t xml:space="preserve">Ganti dengan tanggal grand opening kamu. Semua tanggal di lembar Jadwal Persiapan ikut berubah.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Welkam</author>
  </authors>
  <commentList>
    <comment ref="B4" authorId="0">
      <text>
        <r>
          <rPr>
            <sz val="10"/>
            <rFont val="Arial"/>
            <family val="2"/>
          </rPr>
          <t xml:space="preserve">Contoh angka. Ganti dengan kondisi restomu.</t>
        </r>
      </text>
    </comment>
  </commentList>
</comments>
</file>

<file path=xl/sharedStrings.xml><?xml version="1.0" encoding="utf-8"?>
<sst xmlns="http://schemas.openxmlformats.org/spreadsheetml/2006/main" count="332" uniqueCount="239">
  <si>
    <t xml:space="preserve">Checklist Persiapan Opening Restoran</t>
  </si>
  <si>
    <t xml:space="preserve">Disusun oleh Welkam (welkam.id). Versi Oktober 2026.</t>
  </si>
  <si>
    <t xml:space="preserve">Nama resto</t>
  </si>
  <si>
    <t xml:space="preserve">Resto Contoh</t>
  </si>
  <si>
    <t xml:space="preserve">Tanggal grand opening</t>
  </si>
  <si>
    <t xml:space="preserve">Ganti dengan tanggal opening kamu.</t>
  </si>
  <si>
    <t xml:space="preserve">Cara pakai</t>
  </si>
  <si>
    <t xml:space="preserve">1. Isi nama resto dan tanggal grand opening di sel kuning di atas.</t>
  </si>
  <si>
    <t xml:space="preserve">2. Buka lembar Jadwal Persiapan. Tanggal target setiap tugas terisi otomatis.</t>
  </si>
  <si>
    <t xml:space="preserve">3. Isi PIC dan ubah Status tiap tugas (Belum, Proses, Selesai, Tidak perlu).</t>
  </si>
  <si>
    <t xml:space="preserve">4. Tugas yang lewat tanggal dan belum selesai otomatis berwarna merah.</t>
  </si>
  <si>
    <t xml:space="preserve">5. Cek izin di lembar Izin &amp; Legal, hitung antrian hari H di Kapasitas Hari H, dan catat biaya di Anggaran.</t>
  </si>
  <si>
    <t xml:space="preserve">Keterangan warna</t>
  </si>
  <si>
    <t xml:space="preserve">Sel kuning muda, teks biru</t>
  </si>
  <si>
    <t xml:space="preserve">Isi sendiri</t>
  </si>
  <si>
    <t xml:space="preserve">Baris hijau</t>
  </si>
  <si>
    <t xml:space="preserve">Tugas selesai</t>
  </si>
  <si>
    <t xml:space="preserve">Baris merah muda</t>
  </si>
  <si>
    <t xml:space="preserve">Lewat tanggal dan belum selesai</t>
  </si>
  <si>
    <t xml:space="preserve">Progres</t>
  </si>
  <si>
    <t xml:space="preserve">Jumlah tugas</t>
  </si>
  <si>
    <t xml:space="preserve">Selesai</t>
  </si>
  <si>
    <t xml:space="preserve">Persentase selesai</t>
  </si>
  <si>
    <t xml:space="preserve">Terlambat</t>
  </si>
  <si>
    <t xml:space="preserve">Hari H yang tenang dimulai dari antrian yang rapi.</t>
  </si>
  <si>
    <t xml:space="preserve">Tamu scan QR, menunggu di mana saja, dipanggil lewat WhatsApp. Gratis untuk mulai:</t>
  </si>
  <si>
    <t xml:space="preserve">https://www.welkam.id/untuk/resto</t>
  </si>
  <si>
    <t xml:space="preserve">Catatan: daftar izin disusun per 17 Oktober 2026 dari sumber resmi. Aturan bisa berbeda per daerah, cek ke Pemda/DPMPTSP setempat.</t>
  </si>
  <si>
    <t xml:space="preserve">Jadwal Persiapan Opening Restoran</t>
  </si>
  <si>
    <t xml:space="preserve">Kolom "Hari sebelum opening": 90 berarti H-90, 0 berarti hari H, -7 berarti H+7. Boleh menambah baris tugas sendiri di bawah.</t>
  </si>
  <si>
    <t xml:space="preserve">No</t>
  </si>
  <si>
    <t xml:space="preserve">Kapan</t>
  </si>
  <si>
    <t xml:space="preserve">Hari sebelum opening</t>
  </si>
  <si>
    <t xml:space="preserve">Tanggal target</t>
  </si>
  <si>
    <t xml:space="preserve">Kategori</t>
  </si>
  <si>
    <t xml:space="preserve">Tugas</t>
  </si>
  <si>
    <t xml:space="preserve">PIC</t>
  </si>
  <si>
    <t xml:space="preserve">Status</t>
  </si>
  <si>
    <t xml:space="preserve">Cek otomatis</t>
  </si>
  <si>
    <t xml:space="preserve">Catatan</t>
  </si>
  <si>
    <t xml:space="preserve">Konsep</t>
  </si>
  <si>
    <t xml:space="preserve">Tentukan konsep, target tamu, jam ramai, dan rata-rata belanja per tamu</t>
  </si>
  <si>
    <t xml:space="preserve">contoh: Rina (manajer)</t>
  </si>
  <si>
    <t xml:space="preserve">Belum</t>
  </si>
  <si>
    <t xml:space="preserve">Lokasi</t>
  </si>
  <si>
    <t xml:space="preserve">Survei calon lokasi di siang, malam, dan akhir pekan (arus orang, parkir, resto sekitar)</t>
  </si>
  <si>
    <t xml:space="preserve">Modal</t>
  </si>
  <si>
    <t xml:space="preserve">Susun anggaran renovasi, peralatan, stok awal, dan cadangan operasional 2-3 bulan</t>
  </si>
  <si>
    <t xml:space="preserve">Tanda tangan sewa dan minta dokumen SLF gedung ke pengelola</t>
  </si>
  <si>
    <t xml:space="preserve">Izin</t>
  </si>
  <si>
    <t xml:space="preserve">Daftar NIB di OSS (oss.go.id), KBLI 56101 restoran atau 56303 kafe</t>
  </si>
  <si>
    <t xml:space="preserve">Ajukan Sertifikat Laik Higiene Sanitasi (SLHS) ke DPMPTSP/Dinas Kesehatan, sekitar 30 hari</t>
  </si>
  <si>
    <t xml:space="preserve">Daftarkan penjamah makanan ke kursus keamanan pangan (minimal setengah dari penjamah)</t>
  </si>
  <si>
    <t xml:space="preserve">Cek kewajiban sertifikat halal sesuai skala usaha di halal.go.id</t>
  </si>
  <si>
    <t xml:space="preserve">Pajak</t>
  </si>
  <si>
    <t xml:space="preserve">Cek batas omzet pajak restoran (PBJT) di Bapenda setempat, daftar bila wajib</t>
  </si>
  <si>
    <t xml:space="preserve">Bangunan</t>
  </si>
  <si>
    <t xml:space="preserve">Urus PBG bila membangun atau merenovasi bangunan</t>
  </si>
  <si>
    <t xml:space="preserve">Desain</t>
  </si>
  <si>
    <t xml:space="preserve">Finalkan desain interior, denah meja, dan jumlah kursi</t>
  </si>
  <si>
    <t xml:space="preserve">Renovasi</t>
  </si>
  <si>
    <t xml:space="preserve">Mulai renovasi dan pemasangan instalasi listrik, air, gas</t>
  </si>
  <si>
    <t xml:space="preserve">Menu</t>
  </si>
  <si>
    <t xml:space="preserve">Uji coba resep dan pilih menu andalan untuk opening (sedikit dulu)</t>
  </si>
  <si>
    <t xml:space="preserve">Hitung HPP tiap menu, termasuk saus, kemasan, dan bahan terbuang</t>
  </si>
  <si>
    <t xml:space="preserve">Pemasok</t>
  </si>
  <si>
    <t xml:space="preserve">Cari minimal dua pemasok untuk setiap bahan utama</t>
  </si>
  <si>
    <t xml:space="preserve">Peralatan</t>
  </si>
  <si>
    <t xml:space="preserve">Pesan peralatan dapur dan perabot</t>
  </si>
  <si>
    <t xml:space="preserve">Kasir</t>
  </si>
  <si>
    <t xml:space="preserve">Pasang mesin kasir dan pembayaran QRIS serta kartu</t>
  </si>
  <si>
    <t xml:space="preserve">Pemasaran</t>
  </si>
  <si>
    <t xml:space="preserve">Daftarkan resto di Google Business Profile (Google Maps) dengan foto, jam buka, menu</t>
  </si>
  <si>
    <t xml:space="preserve">Mulai konten persiapan di media sosial (uji menu, renovasi, perkenalan tim)</t>
  </si>
  <si>
    <t xml:space="preserve">Musik</t>
  </si>
  <si>
    <t xml:space="preserve">Hitung royalti musik lewat LMKN bila akan memutar lagu</t>
  </si>
  <si>
    <t xml:space="preserve">Keamanan</t>
  </si>
  <si>
    <t xml:space="preserve">Siapkan APAR dan kotak P3K yang berfungsi</t>
  </si>
  <si>
    <t xml:space="preserve">Dapur</t>
  </si>
  <si>
    <t xml:space="preserve">Uji kapasitas dapur: berapa porsi keluar dalam satu jam</t>
  </si>
  <si>
    <t xml:space="preserve">Antrian</t>
  </si>
  <si>
    <t xml:space="preserve">Siapkan waiting list digital dan cetak QR untuk pintu dan kasir</t>
  </si>
  <si>
    <t xml:space="preserve">Staf</t>
  </si>
  <si>
    <t xml:space="preserve">Rekrut staf dapur dan layanan</t>
  </si>
  <si>
    <t xml:space="preserve">Daftarkan karyawan ke BPJS Ketenagakerjaan dan BPJS Kesehatan</t>
  </si>
  <si>
    <t xml:space="preserve">Tulis SOP singkat: menyapa tamu, mencatat pesanan, menu habis, keluhan</t>
  </si>
  <si>
    <t xml:space="preserve">Pelatihan menu dan layanan</t>
  </si>
  <si>
    <t xml:space="preserve">Bagi peran jam ramai: penyambut, pengantar, kasir, pengatur tamu menunggu</t>
  </si>
  <si>
    <t xml:space="preserve">Simulasi dengan keluarga atau teman sebagai tamu</t>
  </si>
  <si>
    <t xml:space="preserve">Tentukan promo grand opening dengan batas jelas (jumlah tamu atau jam)</t>
  </si>
  <si>
    <t xml:space="preserve">Soft opening</t>
  </si>
  <si>
    <t xml:space="preserve">Undang tamu terbatas, jalankan sesi makan siang dan makan malam</t>
  </si>
  <si>
    <t xml:space="preserve">Uji alur tamu menunggu: QR, waiting list, panggilan WhatsApp</t>
  </si>
  <si>
    <t xml:space="preserve">Kumpulkan masukan tamu soal rasa, kecepatan, dan pelayanan</t>
  </si>
  <si>
    <t xml:space="preserve">Perbaikan</t>
  </si>
  <si>
    <t xml:space="preserve">Perbaiki keluhan utama dari soft opening</t>
  </si>
  <si>
    <t xml:space="preserve">Tanyakan izin keramaian ke Polsek bila ada acara besar atau musik live</t>
  </si>
  <si>
    <t xml:space="preserve">Kirim undangan ke tetangga, kantor sekitar, dan komunitas</t>
  </si>
  <si>
    <t xml:space="preserve">Umumkan tanggal, jam, dan promo opening</t>
  </si>
  <si>
    <t xml:space="preserve">Hari H</t>
  </si>
  <si>
    <t xml:space="preserve">Hitung kapasitas dan perkiraan waktu tunggu di lembar Kapasitas Hari H</t>
  </si>
  <si>
    <t xml:space="preserve">Siapkan area tunggu: teduh, kursi, air minum; koordinasi dengan pengelola gedung</t>
  </si>
  <si>
    <t xml:space="preserve">Susun acara seremoni singkat, maksimal 15 menit</t>
  </si>
  <si>
    <t xml:space="preserve">Siapkan kalimat sambutan yang sama untuk semua staf</t>
  </si>
  <si>
    <t xml:space="preserve">Stok</t>
  </si>
  <si>
    <t xml:space="preserve">Belanja bahan untuk hari H ditambah cadangan</t>
  </si>
  <si>
    <t xml:space="preserve">Gladi</t>
  </si>
  <si>
    <t xml:space="preserve">Briefing akhir staf, cek semua alat dan pembayaran</t>
  </si>
  <si>
    <t xml:space="preserve">Buka pendaftaran waiting list sebelum pintu dibuka; pisahkan jalur undangan dan walk-in</t>
  </si>
  <si>
    <t xml:space="preserve">Sampaikan waktu tunggu dengan jujur; tutup pendaftaran bila lewat batas dan beri voucher</t>
  </si>
  <si>
    <t xml:space="preserve">Pastikan semua tamu tercatat (nama dan nomor HP)</t>
  </si>
  <si>
    <t xml:space="preserve">Evaluasi</t>
  </si>
  <si>
    <t xml:space="preserve">Rapat 10 menit setelah tutup: waktu tunggu, menu habis, keluhan</t>
  </si>
  <si>
    <t xml:space="preserve">Ulasan</t>
  </si>
  <si>
    <t xml:space="preserve">Minta tamu yang puas menulis ulasan di Google Maps</t>
  </si>
  <si>
    <t xml:space="preserve">Tamu kembali</t>
  </si>
  <si>
    <t xml:space="preserve">Kirim WhatsApp ke tamu opening dengan alasan untuk datang lagi</t>
  </si>
  <si>
    <t xml:space="preserve">Cek angka: jumlah tamu, rata-rata belanja, berapa tamu yang kembali</t>
  </si>
  <si>
    <t xml:space="preserve">Tinjau menu, stok, dan jadwal staf</t>
  </si>
  <si>
    <t xml:space="preserve">Lapor dan bayar pajak daerah sesuai jadwal Bapenda</t>
  </si>
  <si>
    <t xml:space="preserve">Izin dan kewajiban saat membuka restoran</t>
  </si>
  <si>
    <t xml:space="preserve">Per 17 Oktober 2026, disusun dari sumber resmi. Aturan dan biaya bisa berbeda per daerah: cek ke Pemda/DPMPTSP setempat. Bukan nasihat hukum atau pajak.</t>
  </si>
  <si>
    <t xml:space="preserve">Kewajiban</t>
  </si>
  <si>
    <t xml:space="preserve">Untuk siapa</t>
  </si>
  <si>
    <t xml:space="preserve">Diurus di</t>
  </si>
  <si>
    <t xml:space="preserve">Yang perlu diketahui</t>
  </si>
  <si>
    <t xml:space="preserve">Dasar hukum</t>
  </si>
  <si>
    <t xml:space="preserve">Sumber</t>
  </si>
  <si>
    <t xml:space="preserve">NIB dan sertifikat standar</t>
  </si>
  <si>
    <t xml:space="preserve">Semua usaha</t>
  </si>
  <si>
    <t xml:space="preserve">OSS (oss.go.id)</t>
  </si>
  <si>
    <t xml:space="preserve">NIB gratis. Restoran KBLI 56101: usaha mikro cukup pernyataan mandiri, skala kecil ke atas perlu verifikasi. Skala dihitung dari modal di luar tanah dan bangunan.</t>
  </si>
  <si>
    <t xml:space="preserve">PP 28/2025</t>
  </si>
  <si>
    <t xml:space="preserve">https://peraturan.go.id/id/pp-no-28-tahun-2025</t>
  </si>
  <si>
    <t xml:space="preserve">Sertifikat Laik Higiene Sanitasi (SLHS)</t>
  </si>
  <si>
    <t xml:space="preserve">Restoran dan rumah makan (kafe mikro boleh Label Higiene Sanitasi)</t>
  </si>
  <si>
    <t xml:space="preserve">Pemda kab/kota (DPMPTSP, Dinkes)</t>
  </si>
  <si>
    <t xml:space="preserve">Pemeriksaan kesehatan lingkungan, uji laboratorium, minimal setengah penjamah makanan ikut kursus keamanan pangan. Sekitar 30 hari.</t>
  </si>
  <si>
    <t xml:space="preserve">Permenkes 11/2025</t>
  </si>
  <si>
    <t xml:space="preserve">https://peraturan.bpk.go.id/Details/335213</t>
  </si>
  <si>
    <t xml:space="preserve">Sertifikat halal</t>
  </si>
  <si>
    <t xml:space="preserve">Menu yang dijual (menu tidak halal wajib diberi keterangan)</t>
  </si>
  <si>
    <t xml:space="preserve">BPJPH (halal.go.id)</t>
  </si>
  <si>
    <t xml:space="preserve">Menengah dan besar wajib sejak 18 Okt 2024. Mikro dan kecil: tertulis 17 Okt 2026, diumumkan diperpanjang ke 17 Okt 2028 (16 Okt 2026), menunggu PP perubahan.</t>
  </si>
  <si>
    <t xml:space="preserve">PP 42/2024</t>
  </si>
  <si>
    <t xml:space="preserve">https://www.ekon.go.id/publikasi/detail/7161/pemerintah-sesuaikan-masa-penahapan-kewajiban-bersertifikat-halal-dengan-memperhatikan-kesiapan-ekosistem-dan-pemangku-kepentingan</t>
  </si>
  <si>
    <t xml:space="preserve">Pajak restoran (PBJT makanan dan minuman)</t>
  </si>
  <si>
    <t xml:space="preserve">Resto dengan omzet di atas batas daerah</t>
  </si>
  <si>
    <t xml:space="preserve">Bapenda setempat</t>
  </si>
  <si>
    <t xml:space="preserve">Tarif maksimal 10%, dibayar tamu. Contoh batas: Jakarta omzet sampai Rp42 juta/bulan tidak dikenai; Kota Bandung Rp10 juta/bulan.</t>
  </si>
  <si>
    <t xml:space="preserve">UU 1/2022; Perda DKI 1/2024; Perda Kota Bandung 1/2024</t>
  </si>
  <si>
    <t xml:space="preserve">https://peraturan.bpk.go.id/Details/279709/perda-prov-dki-jakarta-no-1-tahun-2024</t>
  </si>
  <si>
    <t xml:space="preserve">Pajak penghasilan</t>
  </si>
  <si>
    <t xml:space="preserve">DJP</t>
  </si>
  <si>
    <t xml:space="preserve">Orang pribadi dan PT Perorangan bisa memakai PPh final 0,5% dari omzet sampai Rp4,8 miliar/tahun. Berubah lewat PP 20/2026, konsultasikan ke konsultan pajak.</t>
  </si>
  <si>
    <t xml:space="preserve">PP 55/2022 jo PP 20/2026</t>
  </si>
  <si>
    <t xml:space="preserve">https://peraturan.go.id/id/pp-no-20-tahun-2026</t>
  </si>
  <si>
    <t xml:space="preserve">BPJS Ketenagakerjaan dan Kesehatan</t>
  </si>
  <si>
    <t xml:space="preserve">Semua yang punya karyawan</t>
  </si>
  <si>
    <t xml:space="preserve">BPJS</t>
  </si>
  <si>
    <t xml:space="preserve">Karyawan wajib didaftarkan. Masukkan upah minimum daerah ke anggaran (contoh UMP Jakarta 2026 Rp5.729.876).</t>
  </si>
  <si>
    <t xml:space="preserve">UU 24/2011; Kepgub DKI 1142/2025</t>
  </si>
  <si>
    <t xml:space="preserve">https://www.bpjsketenagakerjaan.go.id/artikel/18913/artikel-berapa-besaran-iuran-jht,-jkk,-jkm,-jp-dan-jkp</t>
  </si>
  <si>
    <t xml:space="preserve">Royalti musik</t>
  </si>
  <si>
    <t xml:space="preserve">Resto yang memutar musik</t>
  </si>
  <si>
    <t xml:space="preserve">LMKN</t>
  </si>
  <si>
    <t xml:space="preserve">Rp120.000 per kursi per tahun.</t>
  </si>
  <si>
    <t xml:space="preserve">Permenkum 27/2025</t>
  </si>
  <si>
    <t xml:space="preserve">https://peraturan.go.id/id/permenkum-no-27-tahun-2025</t>
  </si>
  <si>
    <t xml:space="preserve">PBG dan SLF bangunan</t>
  </si>
  <si>
    <t xml:space="preserve">Bila membangun/merenovasi; SLF wajib sebelum gedung dipakai</t>
  </si>
  <si>
    <t xml:space="preserve">Pemda</t>
  </si>
  <si>
    <t xml:space="preserve">Menyewa di gedung berizin: minta dokumen SLF ke pengelola.</t>
  </si>
  <si>
    <t xml:space="preserve">PP 16/2021</t>
  </si>
  <si>
    <t xml:space="preserve">https://peraturan.go.id/id/pp-no-16-tahun-2021</t>
  </si>
  <si>
    <t xml:space="preserve">APAR dan kotak P3K</t>
  </si>
  <si>
    <t xml:space="preserve">Semua restoran</t>
  </si>
  <si>
    <t xml:space="preserve">Disiapkan sendiri</t>
  </si>
  <si>
    <t xml:space="preserve">Wajib ada dan berfungsi.</t>
  </si>
  <si>
    <t xml:space="preserve">Permenparekraf 6/2025</t>
  </si>
  <si>
    <t xml:space="preserve">https://peraturan.go.id/files/permenparekraf-no-6-tahun-2025.pdf</t>
  </si>
  <si>
    <t xml:space="preserve">Izin keramaian</t>
  </si>
  <si>
    <t xml:space="preserve">Acara grand opening dengan kerumunan besar atau musik live</t>
  </si>
  <si>
    <t xml:space="preserve">Polsek/Polres</t>
  </si>
  <si>
    <t xml:space="preserve">Tidak ada angka batas tamu yang pasti. Tanyakan beberapa minggu sebelum acara.</t>
  </si>
  <si>
    <t xml:space="preserve">PP 60/2017</t>
  </si>
  <si>
    <t xml:space="preserve">https://peraturan.go.id/files/pp60-2017bt.pdf</t>
  </si>
  <si>
    <t xml:space="preserve">Izin minuman beralkohol</t>
  </si>
  <si>
    <t xml:space="preserve">Bila menjual alkohol</t>
  </si>
  <si>
    <t xml:space="preserve">OSS (SKPL)</t>
  </si>
  <si>
    <t xml:space="preserve">Pembeli minimal 21 tahun.</t>
  </si>
  <si>
    <t xml:space="preserve">Permendag 33/2025</t>
  </si>
  <si>
    <t xml:space="preserve">https://peraturan.bpk.go.id/Details/332960/permendag-no-33-tahun-2025</t>
  </si>
  <si>
    <t xml:space="preserve">Kalkulator kapasitas dan waktu tunggu hari H</t>
  </si>
  <si>
    <t xml:space="preserve">Isi sel kuning. Hitungan kasar dengan asumsi 1 kursi = 1 tamu dan kursi selalu terisi penuh.</t>
  </si>
  <si>
    <t xml:space="preserve">Masukan</t>
  </si>
  <si>
    <t xml:space="preserve">Perkiraan tunggu per posisi</t>
  </si>
  <si>
    <t xml:space="preserve">Jumlah kursi</t>
  </si>
  <si>
    <t xml:space="preserve">Posisi di waiting list</t>
  </si>
  <si>
    <t xml:space="preserve">Perkiraan tunggu (menit)</t>
  </si>
  <si>
    <t xml:space="preserve">Rata-rata lama tamu makan (menit)</t>
  </si>
  <si>
    <t xml:space="preserve">Kemampuan dapur (porsi per jam)</t>
  </si>
  <si>
    <t xml:space="preserve">Rata-rata porsi per tamu</t>
  </si>
  <si>
    <t xml:space="preserve">Perkiraan tamu yang datang di jam pertama</t>
  </si>
  <si>
    <t xml:space="preserve">Batas waktu tunggu yang masih kamu terima (menit)</t>
  </si>
  <si>
    <t xml:space="preserve">Hasil</t>
  </si>
  <si>
    <t xml:space="preserve">Kapasitas kursi (tamu per jam)</t>
  </si>
  <si>
    <t xml:space="preserve">Kapasitas dapur (tamu per jam)</t>
  </si>
  <si>
    <t xml:space="preserve">Kapasitas efektif (yang lebih kecil)</t>
  </si>
  <si>
    <t xml:space="preserve">Tamu yang harus menunggu di jam pertama</t>
  </si>
  <si>
    <t xml:space="preserve">Perkiraan tunggu tamu terakhir di jam pertama (menit)</t>
  </si>
  <si>
    <t xml:space="preserve">Tutup pendaftaran waiting list setelah antrian ke-</t>
  </si>
  <si>
    <t xml:space="preserve">Contoh: dengan angka bawaan, kapasitas efektif sekitar 40 tamu per jam, 80 tamu menunggu di jam pertama, dan tamu ke-60 di waiting list menunggu sekitar 90 menit.</t>
  </si>
  <si>
    <t xml:space="preserve">Merah = melewati batas tunggumu.</t>
  </si>
  <si>
    <t xml:space="preserve">Waiting list digital seperti Welkam menghitung perkiraan waktu tunggu otomatis dari urutan tamu.</t>
  </si>
  <si>
    <t xml:space="preserve">Anggaran persiapan opening</t>
  </si>
  <si>
    <t xml:space="preserve">Isi kolom Rencana dan Aktual dalam rupiah. Selisih positif berarti lebih hemat dari rencana.</t>
  </si>
  <si>
    <t xml:space="preserve">Pos biaya</t>
  </si>
  <si>
    <t xml:space="preserve">Rencana (Rp)</t>
  </si>
  <si>
    <t xml:space="preserve">Aktual (Rp)</t>
  </si>
  <si>
    <t xml:space="preserve">Selisih (Rencana - Aktual)</t>
  </si>
  <si>
    <t xml:space="preserve">Sewa dan deposit</t>
  </si>
  <si>
    <t xml:space="preserve">contoh: deposit 2 bulan</t>
  </si>
  <si>
    <t xml:space="preserve">Renovasi dan desain</t>
  </si>
  <si>
    <t xml:space="preserve">Peralatan dapur</t>
  </si>
  <si>
    <t xml:space="preserve">Perabot</t>
  </si>
  <si>
    <t xml:space="preserve">Mesin kasir dan pembayaran</t>
  </si>
  <si>
    <t xml:space="preserve">Stok bahan awal</t>
  </si>
  <si>
    <t xml:space="preserve">Uji coba menu</t>
  </si>
  <si>
    <t xml:space="preserve">Izin dan uji laboratorium</t>
  </si>
  <si>
    <t xml:space="preserve">Seragam</t>
  </si>
  <si>
    <t xml:space="preserve">Kemasan bawa pulang</t>
  </si>
  <si>
    <t xml:space="preserve">Promosi opening</t>
  </si>
  <si>
    <t xml:space="preserve">Gaji bulan 1-3</t>
  </si>
  <si>
    <t xml:space="preserve">Listrik, air, gas bulan 1-3</t>
  </si>
  <si>
    <t xml:space="preserve">BPJS karyawan bulan 1-3</t>
  </si>
  <si>
    <t xml:space="preserve">Biaya transaksi pembayaran digital</t>
  </si>
  <si>
    <t xml:space="preserve">Cadangan tak terduga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</si>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</sst>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%"/>
    <numFmt numFmtId="167" formatCode="0"/>
    <numFmt numFmtId="168" formatCode="&quot;Rp &quot;#,##0;&quot;-Rp &quot;#,##0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Arial"/>
      <family val="2"/>
      <charset val="1"/>
    </font>
    <font>
      <u val="single"/>
      <sz val="11"/>
      <color rgb="FF0563C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i val="true"/>
      <sz val="11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6CC"/>
        <bgColor rgb="FFF3EFE4"/>
      </patternFill>
    </fill>
    <fill>
      <patternFill patternType="solid">
        <fgColor rgb="FFDDF2E1"/>
        <bgColor rgb="FFF3EFE4"/>
      </patternFill>
    </fill>
    <fill>
      <patternFill patternType="solid">
        <fgColor rgb="FFFBDAD7"/>
        <bgColor rgb="FFF3EFE4"/>
      </patternFill>
    </fill>
    <fill>
      <patternFill patternType="solid">
        <fgColor rgb="FFF5C400"/>
        <bgColor rgb="FFFF9900"/>
      </patternFill>
    </fill>
    <fill>
      <patternFill patternType="solid">
        <fgColor rgb="FFF3EFE4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F5C4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6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DDF2E1"/>
        </patternFill>
      </fill>
    </dxf>
    <dxf>
      <fill>
        <patternFill>
          <bgColor rgb="FFFBDAD7"/>
        </patternFill>
      </fill>
    </dxf>
  </dxfs>
  <colors>
    <indexedColors>
      <rgbColor rgb="FF000000"/>
      <rgbColor rgb="FFF3EF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4C7"/>
      <rgbColor rgb="FF808080"/>
      <rgbColor rgb="FF9999FF"/>
      <rgbColor rgb="FF993366"/>
      <rgbColor rgb="FFFFF6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1"/>
      <rgbColor rgb="FFFFFF99"/>
      <rgbColor rgb="FF99CCFF"/>
      <rgbColor rgb="FFFF99CC"/>
      <rgbColor rgb="FFCC99FF"/>
      <rgbColor rgb="FFFBDAD7"/>
      <rgbColor rgb="FF3366FF"/>
      <rgbColor rgb="FF33CCCC"/>
      <rgbColor rgb="FF99CC00"/>
      <rgbColor rgb="FFF5C4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welkam.id/untuk/resto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peraturan.go.id/id/pp-no-28-tahun-2025" TargetMode="External"/><Relationship Id="rId2" Type="http://schemas.openxmlformats.org/officeDocument/2006/relationships/hyperlink" Target="https://peraturan.bpk.go.id/Details/335213" TargetMode="External"/><Relationship Id="rId3" Type="http://schemas.openxmlformats.org/officeDocument/2006/relationships/hyperlink" Target="https://www.ekon.go.id/publikasi/detail/7161/pemerintah-sesuaikan-masa-penahapan-kewajiban-bersertifikat-halal-dengan-memperhatikan-kesiapan-ekosistem-dan-pemangku-kepentingan" TargetMode="External"/><Relationship Id="rId4" Type="http://schemas.openxmlformats.org/officeDocument/2006/relationships/hyperlink" Target="https://peraturan.bpk.go.id/Details/279709/perda-prov-dki-jakarta-no-1-tahun-2024" TargetMode="External"/><Relationship Id="rId5" Type="http://schemas.openxmlformats.org/officeDocument/2006/relationships/hyperlink" Target="https://peraturan.go.id/id/pp-no-20-tahun-2026" TargetMode="External"/><Relationship Id="rId6" Type="http://schemas.openxmlformats.org/officeDocument/2006/relationships/hyperlink" Target="https://www.bpjsketenagakerjaan.go.id/artikel/18913/artikel-berapa-besaran-iuran-jht,-jkk,-jkm,-jp-dan-jkp" TargetMode="External"/><Relationship Id="rId7" Type="http://schemas.openxmlformats.org/officeDocument/2006/relationships/hyperlink" Target="https://peraturan.go.id/id/permenkum-no-27-tahun-2025" TargetMode="External"/><Relationship Id="rId8" Type="http://schemas.openxmlformats.org/officeDocument/2006/relationships/hyperlink" Target="https://peraturan.go.id/id/pp-no-16-tahun-2021" TargetMode="External"/><Relationship Id="rId9" Type="http://schemas.openxmlformats.org/officeDocument/2006/relationships/hyperlink" Target="https://peraturan.go.id/files/permenparekraf-no-6-tahun-2025.pdf" TargetMode="External"/><Relationship Id="rId10" Type="http://schemas.openxmlformats.org/officeDocument/2006/relationships/hyperlink" Target="https://peraturan.go.id/files/pp60-2017bt.pdf" TargetMode="External"/><Relationship Id="rId11" Type="http://schemas.openxmlformats.org/officeDocument/2006/relationships/hyperlink" Target="https://peraturan.bpk.go.id/Details/332960/permendag-no-33-tahun-2025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5" t="n">
        <f aca="true">TODAY()+90</f>
        <v>46402</v>
      </c>
      <c r="C5" s="6" t="s">
        <v>5</v>
      </c>
    </row>
    <row r="7" customFormat="false" ht="15" hidden="false" customHeight="false" outlineLevel="0" collapsed="false">
      <c r="A7" s="7" t="s">
        <v>6</v>
      </c>
    </row>
    <row r="8" customFormat="false" ht="15" hidden="false" customHeight="false" outlineLevel="0" collapsed="false">
      <c r="A8" s="8" t="s">
        <v>7</v>
      </c>
      <c r="B8" s="8"/>
      <c r="C8" s="8"/>
    </row>
    <row r="9" customFormat="false" ht="15" hidden="false" customHeight="false" outlineLevel="0" collapsed="false">
      <c r="A9" s="8" t="s">
        <v>8</v>
      </c>
      <c r="B9" s="8"/>
      <c r="C9" s="8"/>
    </row>
    <row r="10" customFormat="false" ht="15" hidden="false" customHeight="false" outlineLevel="0" collapsed="false">
      <c r="A10" s="8" t="s">
        <v>9</v>
      </c>
      <c r="B10" s="8"/>
      <c r="C10" s="8"/>
    </row>
    <row r="11" customFormat="false" ht="15" hidden="false" customHeight="false" outlineLevel="0" collapsed="false">
      <c r="A11" s="8" t="s">
        <v>10</v>
      </c>
      <c r="B11" s="8"/>
      <c r="C11" s="8"/>
    </row>
    <row r="12" customFormat="false" ht="15" hidden="false" customHeight="false" outlineLevel="0" collapsed="false">
      <c r="A12" s="8" t="s">
        <v>11</v>
      </c>
      <c r="B12" s="8"/>
      <c r="C12" s="8"/>
    </row>
    <row r="14" customFormat="false" ht="15" hidden="false" customHeight="false" outlineLevel="0" collapsed="false">
      <c r="A14" s="7" t="s">
        <v>12</v>
      </c>
    </row>
    <row r="15" customFormat="false" ht="15" hidden="false" customHeight="false" outlineLevel="0" collapsed="false">
      <c r="A15" s="9" t="s">
        <v>13</v>
      </c>
      <c r="B15" s="4" t="s">
        <v>14</v>
      </c>
    </row>
    <row r="16" customFormat="false" ht="15" hidden="false" customHeight="false" outlineLevel="0" collapsed="false">
      <c r="A16" s="9" t="s">
        <v>15</v>
      </c>
      <c r="B16" s="10" t="s">
        <v>16</v>
      </c>
    </row>
    <row r="17" customFormat="false" ht="15" hidden="false" customHeight="false" outlineLevel="0" collapsed="false">
      <c r="A17" s="9" t="s">
        <v>17</v>
      </c>
      <c r="B17" s="11" t="s">
        <v>18</v>
      </c>
    </row>
    <row r="19" customFormat="false" ht="15" hidden="false" customHeight="false" outlineLevel="0" collapsed="false">
      <c r="A19" s="7" t="s">
        <v>19</v>
      </c>
    </row>
    <row r="20" customFormat="false" ht="15" hidden="false" customHeight="false" outlineLevel="0" collapsed="false">
      <c r="A20" s="9" t="s">
        <v>20</v>
      </c>
      <c r="B20" s="12" t="n">
        <f aca="false">COUNTA('Jadwal Persiapan'!F5:F80)</f>
        <v>52</v>
      </c>
    </row>
    <row r="21" customFormat="false" ht="15" hidden="false" customHeight="false" outlineLevel="0" collapsed="false">
      <c r="A21" s="9" t="s">
        <v>21</v>
      </c>
      <c r="B21" s="12" t="n">
        <f aca="false">COUNTIF('Jadwal Persiapan'!H5:H80,"Selesai")+COUNTIF('Jadwal Persiapan'!H5:H80,"Tidak perlu")</f>
        <v>0</v>
      </c>
    </row>
    <row r="22" customFormat="false" ht="15" hidden="false" customHeight="false" outlineLevel="0" collapsed="false">
      <c r="A22" s="9" t="s">
        <v>22</v>
      </c>
      <c r="B22" s="13" t="n">
        <f aca="false">IF(B20&gt;0,B21/B20,0)</f>
        <v>0</v>
      </c>
    </row>
    <row r="23" customFormat="false" ht="15" hidden="false" customHeight="false" outlineLevel="0" collapsed="false">
      <c r="A23" s="9" t="s">
        <v>23</v>
      </c>
      <c r="B23" s="12" t="n">
        <f aca="false">COUNTIFS('Jadwal Persiapan'!I5:I80,"Terlambat")</f>
        <v>0</v>
      </c>
    </row>
    <row r="25" customFormat="false" ht="15" hidden="false" customHeight="false" outlineLevel="0" collapsed="false">
      <c r="A25" s="3" t="s">
        <v>24</v>
      </c>
    </row>
    <row r="26" customFormat="false" ht="15" hidden="false" customHeight="false" outlineLevel="0" collapsed="false">
      <c r="A26" s="8" t="s">
        <v>25</v>
      </c>
      <c r="B26" s="8"/>
      <c r="C26" s="8"/>
    </row>
    <row r="27" customFormat="false" ht="15" hidden="false" customHeight="false" outlineLevel="0" collapsed="false">
      <c r="A27" s="14" t="s">
        <v>26</v>
      </c>
    </row>
    <row r="29" customFormat="false" ht="30" hidden="false" customHeight="true" outlineLevel="0" collapsed="false">
      <c r="A29" s="15" t="s">
        <v>27</v>
      </c>
      <c r="B29" s="15"/>
      <c r="C29" s="15"/>
    </row>
  </sheetData>
  <mergeCells count="7">
    <mergeCell ref="A8:C8"/>
    <mergeCell ref="A9:C9"/>
    <mergeCell ref="A10:C10"/>
    <mergeCell ref="A11:C11"/>
    <mergeCell ref="A12:C12"/>
    <mergeCell ref="A26:C26"/>
    <mergeCell ref="A29:C29"/>
  </mergeCells>
  <hyperlinks>
    <hyperlink ref="A27" r:id="rId2" display="https://www.welkam.id/untuk/res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9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62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6" t="s">
        <v>28</v>
      </c>
    </row>
    <row r="2" customFormat="false" ht="15" hidden="false" customHeight="false" outlineLevel="0" collapsed="false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</row>
    <row r="4" customFormat="false" ht="31.5" hidden="false" customHeight="true" outlineLevel="0" collapsed="false">
      <c r="A4" s="18" t="s">
        <v>30</v>
      </c>
      <c r="B4" s="18" t="s">
        <v>31</v>
      </c>
      <c r="C4" s="18" t="s">
        <v>32</v>
      </c>
      <c r="D4" s="18" t="s">
        <v>33</v>
      </c>
      <c r="E4" s="18" t="s">
        <v>34</v>
      </c>
      <c r="F4" s="18" t="s">
        <v>35</v>
      </c>
      <c r="G4" s="18" t="s">
        <v>36</v>
      </c>
      <c r="H4" s="18" t="s">
        <v>37</v>
      </c>
      <c r="I4" s="18" t="s">
        <v>38</v>
      </c>
      <c r="J4" s="18" t="s">
        <v>39</v>
      </c>
    </row>
    <row r="5" customFormat="false" ht="26.85" hidden="false" customHeight="false" outlineLevel="0" collapsed="false">
      <c r="A5" s="19" t="n">
        <v>1</v>
      </c>
      <c r="B5" s="19" t="str">
        <f aca="false">IF(C5="","",IF(C5&gt;0,"H-"&amp;C5,IF(C5=0,"Hari H","H+"&amp;-C5)))</f>
        <v>H-90</v>
      </c>
      <c r="C5" s="19" t="n">
        <v>90</v>
      </c>
      <c r="D5" s="20" t="n">
        <f aca="false">IF(OR(C5="",'Mulai di sini'!$B$5=""),"",'Mulai di sini'!$B$5-C5)</f>
        <v>46312</v>
      </c>
      <c r="E5" s="19" t="s">
        <v>40</v>
      </c>
      <c r="F5" s="19" t="s">
        <v>41</v>
      </c>
      <c r="G5" s="21" t="s">
        <v>42</v>
      </c>
      <c r="H5" s="22" t="s">
        <v>43</v>
      </c>
      <c r="I5" s="19" t="str">
        <f aca="true">IF(OR(D5="",H5="Selesai",H5="Tidak perlu"),"",IF(D5&lt;TODAY(),"Terlambat",""))</f>
        <v/>
      </c>
      <c r="J5" s="22"/>
    </row>
    <row r="6" customFormat="false" ht="26.85" hidden="false" customHeight="false" outlineLevel="0" collapsed="false">
      <c r="A6" s="19" t="n">
        <v>2</v>
      </c>
      <c r="B6" s="19" t="str">
        <f aca="false">IF(C6="","",IF(C6&gt;0,"H-"&amp;C6,IF(C6=0,"Hari H","H+"&amp;-C6)))</f>
        <v>H-90</v>
      </c>
      <c r="C6" s="19" t="n">
        <v>90</v>
      </c>
      <c r="D6" s="20" t="n">
        <f aca="false">IF(OR(C6="",'Mulai di sini'!$B$5=""),"",'Mulai di sini'!$B$5-C6)</f>
        <v>46312</v>
      </c>
      <c r="E6" s="19" t="s">
        <v>44</v>
      </c>
      <c r="F6" s="19" t="s">
        <v>45</v>
      </c>
      <c r="G6" s="22"/>
      <c r="H6" s="22" t="s">
        <v>43</v>
      </c>
      <c r="I6" s="19" t="str">
        <f aca="true">IF(OR(D6="",H6="Selesai",H6="Tidak perlu"),"",IF(D6&lt;TODAY(),"Terlambat",""))</f>
        <v/>
      </c>
      <c r="J6" s="22"/>
    </row>
    <row r="7" customFormat="false" ht="26.85" hidden="false" customHeight="false" outlineLevel="0" collapsed="false">
      <c r="A7" s="19" t="n">
        <v>3</v>
      </c>
      <c r="B7" s="19" t="str">
        <f aca="false">IF(C7="","",IF(C7&gt;0,"H-"&amp;C7,IF(C7=0,"Hari H","H+"&amp;-C7)))</f>
        <v>H-85</v>
      </c>
      <c r="C7" s="19" t="n">
        <v>85</v>
      </c>
      <c r="D7" s="20" t="n">
        <f aca="false">IF(OR(C7="",'Mulai di sini'!$B$5=""),"",'Mulai di sini'!$B$5-C7)</f>
        <v>46317</v>
      </c>
      <c r="E7" s="19" t="s">
        <v>46</v>
      </c>
      <c r="F7" s="19" t="s">
        <v>47</v>
      </c>
      <c r="G7" s="22"/>
      <c r="H7" s="22" t="s">
        <v>43</v>
      </c>
      <c r="I7" s="19" t="str">
        <f aca="true">IF(OR(D7="",H7="Selesai",H7="Tidak perlu"),"",IF(D7&lt;TODAY(),"Terlambat",""))</f>
        <v/>
      </c>
      <c r="J7" s="22"/>
    </row>
    <row r="8" customFormat="false" ht="26.85" hidden="false" customHeight="false" outlineLevel="0" collapsed="false">
      <c r="A8" s="19" t="n">
        <v>4</v>
      </c>
      <c r="B8" s="19" t="str">
        <f aca="false">IF(C8="","",IF(C8&gt;0,"H-"&amp;C8,IF(C8=0,"Hari H","H+"&amp;-C8)))</f>
        <v>H-80</v>
      </c>
      <c r="C8" s="19" t="n">
        <v>80</v>
      </c>
      <c r="D8" s="20" t="n">
        <f aca="false">IF(OR(C8="",'Mulai di sini'!$B$5=""),"",'Mulai di sini'!$B$5-C8)</f>
        <v>46322</v>
      </c>
      <c r="E8" s="19" t="s">
        <v>44</v>
      </c>
      <c r="F8" s="19" t="s">
        <v>48</v>
      </c>
      <c r="G8" s="22"/>
      <c r="H8" s="22" t="s">
        <v>43</v>
      </c>
      <c r="I8" s="19" t="str">
        <f aca="true">IF(OR(D8="",H8="Selesai",H8="Tidak perlu"),"",IF(D8&lt;TODAY(),"Terlambat",""))</f>
        <v/>
      </c>
      <c r="J8" s="22"/>
    </row>
    <row r="9" customFormat="false" ht="26.85" hidden="false" customHeight="false" outlineLevel="0" collapsed="false">
      <c r="A9" s="19" t="n">
        <v>5</v>
      </c>
      <c r="B9" s="19" t="str">
        <f aca="false">IF(C9="","",IF(C9&gt;0,"H-"&amp;C9,IF(C9=0,"Hari H","H+"&amp;-C9)))</f>
        <v>H-80</v>
      </c>
      <c r="C9" s="19" t="n">
        <v>80</v>
      </c>
      <c r="D9" s="20" t="n">
        <f aca="false">IF(OR(C9="",'Mulai di sini'!$B$5=""),"",'Mulai di sini'!$B$5-C9)</f>
        <v>46322</v>
      </c>
      <c r="E9" s="19" t="s">
        <v>49</v>
      </c>
      <c r="F9" s="19" t="s">
        <v>50</v>
      </c>
      <c r="G9" s="22"/>
      <c r="H9" s="22" t="s">
        <v>43</v>
      </c>
      <c r="I9" s="19" t="str">
        <f aca="true">IF(OR(D9="",H9="Selesai",H9="Tidak perlu"),"",IF(D9&lt;TODAY(),"Terlambat",""))</f>
        <v/>
      </c>
      <c r="J9" s="22"/>
    </row>
    <row r="10" customFormat="false" ht="26.85" hidden="false" customHeight="false" outlineLevel="0" collapsed="false">
      <c r="A10" s="19" t="n">
        <v>6</v>
      </c>
      <c r="B10" s="19" t="str">
        <f aca="false">IF(C10="","",IF(C10&gt;0,"H-"&amp;C10,IF(C10=0,"Hari H","H+"&amp;-C10)))</f>
        <v>H-75</v>
      </c>
      <c r="C10" s="19" t="n">
        <v>75</v>
      </c>
      <c r="D10" s="20" t="n">
        <f aca="false">IF(OR(C10="",'Mulai di sini'!$B$5=""),"",'Mulai di sini'!$B$5-C10)</f>
        <v>46327</v>
      </c>
      <c r="E10" s="19" t="s">
        <v>49</v>
      </c>
      <c r="F10" s="19" t="s">
        <v>51</v>
      </c>
      <c r="G10" s="22"/>
      <c r="H10" s="22" t="s">
        <v>43</v>
      </c>
      <c r="I10" s="19" t="str">
        <f aca="true">IF(OR(D10="",H10="Selesai",H10="Tidak perlu"),"",IF(D10&lt;TODAY(),"Terlambat",""))</f>
        <v/>
      </c>
      <c r="J10" s="22"/>
    </row>
    <row r="11" customFormat="false" ht="26.85" hidden="false" customHeight="false" outlineLevel="0" collapsed="false">
      <c r="A11" s="19" t="n">
        <v>7</v>
      </c>
      <c r="B11" s="19" t="str">
        <f aca="false">IF(C11="","",IF(C11&gt;0,"H-"&amp;C11,IF(C11=0,"Hari H","H+"&amp;-C11)))</f>
        <v>H-75</v>
      </c>
      <c r="C11" s="19" t="n">
        <v>75</v>
      </c>
      <c r="D11" s="20" t="n">
        <f aca="false">IF(OR(C11="",'Mulai di sini'!$B$5=""),"",'Mulai di sini'!$B$5-C11)</f>
        <v>46327</v>
      </c>
      <c r="E11" s="19" t="s">
        <v>49</v>
      </c>
      <c r="F11" s="19" t="s">
        <v>52</v>
      </c>
      <c r="G11" s="22"/>
      <c r="H11" s="22" t="s">
        <v>43</v>
      </c>
      <c r="I11" s="19" t="str">
        <f aca="true">IF(OR(D11="",H11="Selesai",H11="Tidak perlu"),"",IF(D11&lt;TODAY(),"Terlambat",""))</f>
        <v/>
      </c>
      <c r="J11" s="22"/>
    </row>
    <row r="12" customFormat="false" ht="15" hidden="false" customHeight="false" outlineLevel="0" collapsed="false">
      <c r="A12" s="19" t="n">
        <v>8</v>
      </c>
      <c r="B12" s="19" t="str">
        <f aca="false">IF(C12="","",IF(C12&gt;0,"H-"&amp;C12,IF(C12=0,"Hari H","H+"&amp;-C12)))</f>
        <v>H-70</v>
      </c>
      <c r="C12" s="19" t="n">
        <v>70</v>
      </c>
      <c r="D12" s="20" t="n">
        <f aca="false">IF(OR(C12="",'Mulai di sini'!$B$5=""),"",'Mulai di sini'!$B$5-C12)</f>
        <v>46332</v>
      </c>
      <c r="E12" s="19" t="s">
        <v>49</v>
      </c>
      <c r="F12" s="19" t="s">
        <v>53</v>
      </c>
      <c r="G12" s="22"/>
      <c r="H12" s="22" t="s">
        <v>43</v>
      </c>
      <c r="I12" s="19" t="str">
        <f aca="true">IF(OR(D12="",H12="Selesai",H12="Tidak perlu"),"",IF(D12&lt;TODAY(),"Terlambat",""))</f>
        <v/>
      </c>
      <c r="J12" s="22"/>
    </row>
    <row r="13" customFormat="false" ht="26.85" hidden="false" customHeight="false" outlineLevel="0" collapsed="false">
      <c r="A13" s="19" t="n">
        <v>9</v>
      </c>
      <c r="B13" s="19" t="str">
        <f aca="false">IF(C13="","",IF(C13&gt;0,"H-"&amp;C13,IF(C13=0,"Hari H","H+"&amp;-C13)))</f>
        <v>H-70</v>
      </c>
      <c r="C13" s="19" t="n">
        <v>70</v>
      </c>
      <c r="D13" s="20" t="n">
        <f aca="false">IF(OR(C13="",'Mulai di sini'!$B$5=""),"",'Mulai di sini'!$B$5-C13)</f>
        <v>46332</v>
      </c>
      <c r="E13" s="19" t="s">
        <v>54</v>
      </c>
      <c r="F13" s="19" t="s">
        <v>55</v>
      </c>
      <c r="G13" s="22"/>
      <c r="H13" s="22" t="s">
        <v>43</v>
      </c>
      <c r="I13" s="19" t="str">
        <f aca="true">IF(OR(D13="",H13="Selesai",H13="Tidak perlu"),"",IF(D13&lt;TODAY(),"Terlambat",""))</f>
        <v/>
      </c>
      <c r="J13" s="22"/>
    </row>
    <row r="14" customFormat="false" ht="15" hidden="false" customHeight="false" outlineLevel="0" collapsed="false">
      <c r="A14" s="19" t="n">
        <v>10</v>
      </c>
      <c r="B14" s="19" t="str">
        <f aca="false">IF(C14="","",IF(C14&gt;0,"H-"&amp;C14,IF(C14=0,"Hari H","H+"&amp;-C14)))</f>
        <v>H-70</v>
      </c>
      <c r="C14" s="19" t="n">
        <v>70</v>
      </c>
      <c r="D14" s="20" t="n">
        <f aca="false">IF(OR(C14="",'Mulai di sini'!$B$5=""),"",'Mulai di sini'!$B$5-C14)</f>
        <v>46332</v>
      </c>
      <c r="E14" s="19" t="s">
        <v>56</v>
      </c>
      <c r="F14" s="19" t="s">
        <v>57</v>
      </c>
      <c r="G14" s="22"/>
      <c r="H14" s="22" t="s">
        <v>43</v>
      </c>
      <c r="I14" s="19" t="str">
        <f aca="true">IF(OR(D14="",H14="Selesai",H14="Tidak perlu"),"",IF(D14&lt;TODAY(),"Terlambat",""))</f>
        <v/>
      </c>
      <c r="J14" s="22"/>
    </row>
    <row r="15" customFormat="false" ht="15" hidden="false" customHeight="false" outlineLevel="0" collapsed="false">
      <c r="A15" s="19" t="n">
        <v>11</v>
      </c>
      <c r="B15" s="19" t="str">
        <f aca="false">IF(C15="","",IF(C15&gt;0,"H-"&amp;C15,IF(C15=0,"Hari H","H+"&amp;-C15)))</f>
        <v>H-65</v>
      </c>
      <c r="C15" s="19" t="n">
        <v>65</v>
      </c>
      <c r="D15" s="20" t="n">
        <f aca="false">IF(OR(C15="",'Mulai di sini'!$B$5=""),"",'Mulai di sini'!$B$5-C15)</f>
        <v>46337</v>
      </c>
      <c r="E15" s="19" t="s">
        <v>58</v>
      </c>
      <c r="F15" s="19" t="s">
        <v>59</v>
      </c>
      <c r="G15" s="22"/>
      <c r="H15" s="22" t="s">
        <v>43</v>
      </c>
      <c r="I15" s="19" t="str">
        <f aca="true">IF(OR(D15="",H15="Selesai",H15="Tidak perlu"),"",IF(D15&lt;TODAY(),"Terlambat",""))</f>
        <v/>
      </c>
      <c r="J15" s="22"/>
    </row>
    <row r="16" customFormat="false" ht="15" hidden="false" customHeight="false" outlineLevel="0" collapsed="false">
      <c r="A16" s="19" t="n">
        <v>12</v>
      </c>
      <c r="B16" s="19" t="str">
        <f aca="false">IF(C16="","",IF(C16&gt;0,"H-"&amp;C16,IF(C16=0,"Hari H","H+"&amp;-C16)))</f>
        <v>H-60</v>
      </c>
      <c r="C16" s="19" t="n">
        <v>60</v>
      </c>
      <c r="D16" s="20" t="n">
        <f aca="false">IF(OR(C16="",'Mulai di sini'!$B$5=""),"",'Mulai di sini'!$B$5-C16)</f>
        <v>46342</v>
      </c>
      <c r="E16" s="19" t="s">
        <v>60</v>
      </c>
      <c r="F16" s="19" t="s">
        <v>61</v>
      </c>
      <c r="G16" s="22"/>
      <c r="H16" s="22" t="s">
        <v>43</v>
      </c>
      <c r="I16" s="19" t="str">
        <f aca="true">IF(OR(D16="",H16="Selesai",H16="Tidak perlu"),"",IF(D16&lt;TODAY(),"Terlambat",""))</f>
        <v/>
      </c>
      <c r="J16" s="22"/>
    </row>
    <row r="17" customFormat="false" ht="26.85" hidden="false" customHeight="false" outlineLevel="0" collapsed="false">
      <c r="A17" s="19" t="n">
        <v>13</v>
      </c>
      <c r="B17" s="19" t="str">
        <f aca="false">IF(C17="","",IF(C17&gt;0,"H-"&amp;C17,IF(C17=0,"Hari H","H+"&amp;-C17)))</f>
        <v>H-60</v>
      </c>
      <c r="C17" s="19" t="n">
        <v>60</v>
      </c>
      <c r="D17" s="20" t="n">
        <f aca="false">IF(OR(C17="",'Mulai di sini'!$B$5=""),"",'Mulai di sini'!$B$5-C17)</f>
        <v>46342</v>
      </c>
      <c r="E17" s="19" t="s">
        <v>62</v>
      </c>
      <c r="F17" s="19" t="s">
        <v>63</v>
      </c>
      <c r="G17" s="22"/>
      <c r="H17" s="22" t="s">
        <v>43</v>
      </c>
      <c r="I17" s="19" t="str">
        <f aca="true">IF(OR(D17="",H17="Selesai",H17="Tidak perlu"),"",IF(D17&lt;TODAY(),"Terlambat",""))</f>
        <v/>
      </c>
      <c r="J17" s="22"/>
    </row>
    <row r="18" customFormat="false" ht="26.85" hidden="false" customHeight="false" outlineLevel="0" collapsed="false">
      <c r="A18" s="19" t="n">
        <v>14</v>
      </c>
      <c r="B18" s="19" t="str">
        <f aca="false">IF(C18="","",IF(C18&gt;0,"H-"&amp;C18,IF(C18=0,"Hari H","H+"&amp;-C18)))</f>
        <v>H-55</v>
      </c>
      <c r="C18" s="19" t="n">
        <v>55</v>
      </c>
      <c r="D18" s="20" t="n">
        <f aca="false">IF(OR(C18="",'Mulai di sini'!$B$5=""),"",'Mulai di sini'!$B$5-C18)</f>
        <v>46347</v>
      </c>
      <c r="E18" s="19" t="s">
        <v>62</v>
      </c>
      <c r="F18" s="19" t="s">
        <v>64</v>
      </c>
      <c r="G18" s="22"/>
      <c r="H18" s="22" t="s">
        <v>43</v>
      </c>
      <c r="I18" s="19" t="str">
        <f aca="true">IF(OR(D18="",H18="Selesai",H18="Tidak perlu"),"",IF(D18&lt;TODAY(),"Terlambat",""))</f>
        <v/>
      </c>
      <c r="J18" s="22"/>
    </row>
    <row r="19" customFormat="false" ht="15" hidden="false" customHeight="false" outlineLevel="0" collapsed="false">
      <c r="A19" s="19" t="n">
        <v>15</v>
      </c>
      <c r="B19" s="19" t="str">
        <f aca="false">IF(C19="","",IF(C19&gt;0,"H-"&amp;C19,IF(C19=0,"Hari H","H+"&amp;-C19)))</f>
        <v>H-55</v>
      </c>
      <c r="C19" s="19" t="n">
        <v>55</v>
      </c>
      <c r="D19" s="20" t="n">
        <f aca="false">IF(OR(C19="",'Mulai di sini'!$B$5=""),"",'Mulai di sini'!$B$5-C19)</f>
        <v>46347</v>
      </c>
      <c r="E19" s="19" t="s">
        <v>65</v>
      </c>
      <c r="F19" s="19" t="s">
        <v>66</v>
      </c>
      <c r="G19" s="22"/>
      <c r="H19" s="22" t="s">
        <v>43</v>
      </c>
      <c r="I19" s="19" t="str">
        <f aca="true">IF(OR(D19="",H19="Selesai",H19="Tidak perlu"),"",IF(D19&lt;TODAY(),"Terlambat",""))</f>
        <v/>
      </c>
      <c r="J19" s="22"/>
    </row>
    <row r="20" customFormat="false" ht="15" hidden="false" customHeight="false" outlineLevel="0" collapsed="false">
      <c r="A20" s="19" t="n">
        <v>16</v>
      </c>
      <c r="B20" s="19" t="str">
        <f aca="false">IF(C20="","",IF(C20&gt;0,"H-"&amp;C20,IF(C20=0,"Hari H","H+"&amp;-C20)))</f>
        <v>H-50</v>
      </c>
      <c r="C20" s="19" t="n">
        <v>50</v>
      </c>
      <c r="D20" s="20" t="n">
        <f aca="false">IF(OR(C20="",'Mulai di sini'!$B$5=""),"",'Mulai di sini'!$B$5-C20)</f>
        <v>46352</v>
      </c>
      <c r="E20" s="19" t="s">
        <v>67</v>
      </c>
      <c r="F20" s="19" t="s">
        <v>68</v>
      </c>
      <c r="G20" s="22"/>
      <c r="H20" s="22" t="s">
        <v>43</v>
      </c>
      <c r="I20" s="19" t="str">
        <f aca="true">IF(OR(D20="",H20="Selesai",H20="Tidak perlu"),"",IF(D20&lt;TODAY(),"Terlambat",""))</f>
        <v/>
      </c>
      <c r="J20" s="22"/>
    </row>
    <row r="21" customFormat="false" ht="15" hidden="false" customHeight="false" outlineLevel="0" collapsed="false">
      <c r="A21" s="19" t="n">
        <v>17</v>
      </c>
      <c r="B21" s="19" t="str">
        <f aca="false">IF(C21="","",IF(C21&gt;0,"H-"&amp;C21,IF(C21=0,"Hari H","H+"&amp;-C21)))</f>
        <v>H-45</v>
      </c>
      <c r="C21" s="19" t="n">
        <v>45</v>
      </c>
      <c r="D21" s="20" t="n">
        <f aca="false">IF(OR(C21="",'Mulai di sini'!$B$5=""),"",'Mulai di sini'!$B$5-C21)</f>
        <v>46357</v>
      </c>
      <c r="E21" s="19" t="s">
        <v>69</v>
      </c>
      <c r="F21" s="19" t="s">
        <v>70</v>
      </c>
      <c r="G21" s="22"/>
      <c r="H21" s="22" t="s">
        <v>43</v>
      </c>
      <c r="I21" s="19" t="str">
        <f aca="true">IF(OR(D21="",H21="Selesai",H21="Tidak perlu"),"",IF(D21&lt;TODAY(),"Terlambat",""))</f>
        <v/>
      </c>
      <c r="J21" s="22"/>
    </row>
    <row r="22" customFormat="false" ht="26.85" hidden="false" customHeight="false" outlineLevel="0" collapsed="false">
      <c r="A22" s="19" t="n">
        <v>18</v>
      </c>
      <c r="B22" s="19" t="str">
        <f aca="false">IF(C22="","",IF(C22&gt;0,"H-"&amp;C22,IF(C22=0,"Hari H","H+"&amp;-C22)))</f>
        <v>H-45</v>
      </c>
      <c r="C22" s="19" t="n">
        <v>45</v>
      </c>
      <c r="D22" s="20" t="n">
        <f aca="false">IF(OR(C22="",'Mulai di sini'!$B$5=""),"",'Mulai di sini'!$B$5-C22)</f>
        <v>46357</v>
      </c>
      <c r="E22" s="19" t="s">
        <v>71</v>
      </c>
      <c r="F22" s="19" t="s">
        <v>72</v>
      </c>
      <c r="G22" s="22"/>
      <c r="H22" s="22" t="s">
        <v>43</v>
      </c>
      <c r="I22" s="19" t="str">
        <f aca="true">IF(OR(D22="",H22="Selesai",H22="Tidak perlu"),"",IF(D22&lt;TODAY(),"Terlambat",""))</f>
        <v/>
      </c>
      <c r="J22" s="22"/>
    </row>
    <row r="23" customFormat="false" ht="26.85" hidden="false" customHeight="false" outlineLevel="0" collapsed="false">
      <c r="A23" s="19" t="n">
        <v>19</v>
      </c>
      <c r="B23" s="19" t="str">
        <f aca="false">IF(C23="","",IF(C23&gt;0,"H-"&amp;C23,IF(C23=0,"Hari H","H+"&amp;-C23)))</f>
        <v>H-40</v>
      </c>
      <c r="C23" s="19" t="n">
        <v>40</v>
      </c>
      <c r="D23" s="20" t="n">
        <f aca="false">IF(OR(C23="",'Mulai di sini'!$B$5=""),"",'Mulai di sini'!$B$5-C23)</f>
        <v>46362</v>
      </c>
      <c r="E23" s="19" t="s">
        <v>71</v>
      </c>
      <c r="F23" s="19" t="s">
        <v>73</v>
      </c>
      <c r="G23" s="22"/>
      <c r="H23" s="22" t="s">
        <v>43</v>
      </c>
      <c r="I23" s="19" t="str">
        <f aca="true">IF(OR(D23="",H23="Selesai",H23="Tidak perlu"),"",IF(D23&lt;TODAY(),"Terlambat",""))</f>
        <v/>
      </c>
      <c r="J23" s="22"/>
    </row>
    <row r="24" customFormat="false" ht="15" hidden="false" customHeight="false" outlineLevel="0" collapsed="false">
      <c r="A24" s="19" t="n">
        <v>20</v>
      </c>
      <c r="B24" s="19" t="str">
        <f aca="false">IF(C24="","",IF(C24&gt;0,"H-"&amp;C24,IF(C24=0,"Hari H","H+"&amp;-C24)))</f>
        <v>H-40</v>
      </c>
      <c r="C24" s="19" t="n">
        <v>40</v>
      </c>
      <c r="D24" s="20" t="n">
        <f aca="false">IF(OR(C24="",'Mulai di sini'!$B$5=""),"",'Mulai di sini'!$B$5-C24)</f>
        <v>46362</v>
      </c>
      <c r="E24" s="19" t="s">
        <v>74</v>
      </c>
      <c r="F24" s="19" t="s">
        <v>75</v>
      </c>
      <c r="G24" s="22"/>
      <c r="H24" s="22" t="s">
        <v>43</v>
      </c>
      <c r="I24" s="19" t="str">
        <f aca="true">IF(OR(D24="",H24="Selesai",H24="Tidak perlu"),"",IF(D24&lt;TODAY(),"Terlambat",""))</f>
        <v/>
      </c>
      <c r="J24" s="22"/>
    </row>
    <row r="25" customFormat="false" ht="15" hidden="false" customHeight="false" outlineLevel="0" collapsed="false">
      <c r="A25" s="19" t="n">
        <v>21</v>
      </c>
      <c r="B25" s="19" t="str">
        <f aca="false">IF(C25="","",IF(C25&gt;0,"H-"&amp;C25,IF(C25=0,"Hari H","H+"&amp;-C25)))</f>
        <v>H-35</v>
      </c>
      <c r="C25" s="19" t="n">
        <v>35</v>
      </c>
      <c r="D25" s="20" t="n">
        <f aca="false">IF(OR(C25="",'Mulai di sini'!$B$5=""),"",'Mulai di sini'!$B$5-C25)</f>
        <v>46367</v>
      </c>
      <c r="E25" s="19" t="s">
        <v>76</v>
      </c>
      <c r="F25" s="19" t="s">
        <v>77</v>
      </c>
      <c r="G25" s="22"/>
      <c r="H25" s="22" t="s">
        <v>43</v>
      </c>
      <c r="I25" s="19" t="str">
        <f aca="true">IF(OR(D25="",H25="Selesai",H25="Tidak perlu"),"",IF(D25&lt;TODAY(),"Terlambat",""))</f>
        <v/>
      </c>
      <c r="J25" s="22"/>
    </row>
    <row r="26" customFormat="false" ht="15" hidden="false" customHeight="false" outlineLevel="0" collapsed="false">
      <c r="A26" s="19" t="n">
        <v>22</v>
      </c>
      <c r="B26" s="19" t="str">
        <f aca="false">IF(C26="","",IF(C26&gt;0,"H-"&amp;C26,IF(C26=0,"Hari H","H+"&amp;-C26)))</f>
        <v>H-30</v>
      </c>
      <c r="C26" s="19" t="n">
        <v>30</v>
      </c>
      <c r="D26" s="20" t="n">
        <f aca="false">IF(OR(C26="",'Mulai di sini'!$B$5=""),"",'Mulai di sini'!$B$5-C26)</f>
        <v>46372</v>
      </c>
      <c r="E26" s="19" t="s">
        <v>78</v>
      </c>
      <c r="F26" s="19" t="s">
        <v>79</v>
      </c>
      <c r="G26" s="22"/>
      <c r="H26" s="22" t="s">
        <v>43</v>
      </c>
      <c r="I26" s="19" t="str">
        <f aca="true">IF(OR(D26="",H26="Selesai",H26="Tidak perlu"),"",IF(D26&lt;TODAY(),"Terlambat",""))</f>
        <v/>
      </c>
      <c r="J26" s="22"/>
    </row>
    <row r="27" customFormat="false" ht="15" hidden="false" customHeight="false" outlineLevel="0" collapsed="false">
      <c r="A27" s="19" t="n">
        <v>23</v>
      </c>
      <c r="B27" s="19" t="str">
        <f aca="false">IF(C27="","",IF(C27&gt;0,"H-"&amp;C27,IF(C27=0,"Hari H","H+"&amp;-C27)))</f>
        <v>H-30</v>
      </c>
      <c r="C27" s="19" t="n">
        <v>30</v>
      </c>
      <c r="D27" s="20" t="n">
        <f aca="false">IF(OR(C27="",'Mulai di sini'!$B$5=""),"",'Mulai di sini'!$B$5-C27)</f>
        <v>46372</v>
      </c>
      <c r="E27" s="19" t="s">
        <v>80</v>
      </c>
      <c r="F27" s="19" t="s">
        <v>81</v>
      </c>
      <c r="G27" s="22"/>
      <c r="H27" s="22" t="s">
        <v>43</v>
      </c>
      <c r="I27" s="19" t="str">
        <f aca="true">IF(OR(D27="",H27="Selesai",H27="Tidak perlu"),"",IF(D27&lt;TODAY(),"Terlambat",""))</f>
        <v/>
      </c>
      <c r="J27" s="22"/>
    </row>
    <row r="28" customFormat="false" ht="15" hidden="false" customHeight="false" outlineLevel="0" collapsed="false">
      <c r="A28" s="19" t="n">
        <v>24</v>
      </c>
      <c r="B28" s="19" t="str">
        <f aca="false">IF(C28="","",IF(C28&gt;0,"H-"&amp;C28,IF(C28=0,"Hari H","H+"&amp;-C28)))</f>
        <v>H-30</v>
      </c>
      <c r="C28" s="19" t="n">
        <v>30</v>
      </c>
      <c r="D28" s="20" t="n">
        <f aca="false">IF(OR(C28="",'Mulai di sini'!$B$5=""),"",'Mulai di sini'!$B$5-C28)</f>
        <v>46372</v>
      </c>
      <c r="E28" s="19" t="s">
        <v>82</v>
      </c>
      <c r="F28" s="19" t="s">
        <v>83</v>
      </c>
      <c r="G28" s="22"/>
      <c r="H28" s="22" t="s">
        <v>43</v>
      </c>
      <c r="I28" s="19" t="str">
        <f aca="true">IF(OR(D28="",H28="Selesai",H28="Tidak perlu"),"",IF(D28&lt;TODAY(),"Terlambat",""))</f>
        <v/>
      </c>
      <c r="J28" s="22"/>
    </row>
    <row r="29" customFormat="false" ht="26.85" hidden="false" customHeight="false" outlineLevel="0" collapsed="false">
      <c r="A29" s="19" t="n">
        <v>25</v>
      </c>
      <c r="B29" s="19" t="str">
        <f aca="false">IF(C29="","",IF(C29&gt;0,"H-"&amp;C29,IF(C29=0,"Hari H","H+"&amp;-C29)))</f>
        <v>H-28</v>
      </c>
      <c r="C29" s="19" t="n">
        <v>28</v>
      </c>
      <c r="D29" s="20" t="n">
        <f aca="false">IF(OR(C29="",'Mulai di sini'!$B$5=""),"",'Mulai di sini'!$B$5-C29)</f>
        <v>46374</v>
      </c>
      <c r="E29" s="19" t="s">
        <v>82</v>
      </c>
      <c r="F29" s="19" t="s">
        <v>84</v>
      </c>
      <c r="G29" s="22"/>
      <c r="H29" s="22" t="s">
        <v>43</v>
      </c>
      <c r="I29" s="19" t="str">
        <f aca="true">IF(OR(D29="",H29="Selesai",H29="Tidak perlu"),"",IF(D29&lt;TODAY(),"Terlambat",""))</f>
        <v/>
      </c>
      <c r="J29" s="22"/>
    </row>
    <row r="30" customFormat="false" ht="26.85" hidden="false" customHeight="false" outlineLevel="0" collapsed="false">
      <c r="A30" s="19" t="n">
        <v>26</v>
      </c>
      <c r="B30" s="19" t="str">
        <f aca="false">IF(C30="","",IF(C30&gt;0,"H-"&amp;C30,IF(C30=0,"Hari H","H+"&amp;-C30)))</f>
        <v>H-25</v>
      </c>
      <c r="C30" s="19" t="n">
        <v>25</v>
      </c>
      <c r="D30" s="20" t="n">
        <f aca="false">IF(OR(C30="",'Mulai di sini'!$B$5=""),"",'Mulai di sini'!$B$5-C30)</f>
        <v>46377</v>
      </c>
      <c r="E30" s="19" t="s">
        <v>82</v>
      </c>
      <c r="F30" s="19" t="s">
        <v>85</v>
      </c>
      <c r="G30" s="22"/>
      <c r="H30" s="22" t="s">
        <v>43</v>
      </c>
      <c r="I30" s="19" t="str">
        <f aca="true">IF(OR(D30="",H30="Selesai",H30="Tidak perlu"),"",IF(D30&lt;TODAY(),"Terlambat",""))</f>
        <v/>
      </c>
      <c r="J30" s="22"/>
    </row>
    <row r="31" customFormat="false" ht="15" hidden="false" customHeight="false" outlineLevel="0" collapsed="false">
      <c r="A31" s="19" t="n">
        <v>27</v>
      </c>
      <c r="B31" s="19" t="str">
        <f aca="false">IF(C31="","",IF(C31&gt;0,"H-"&amp;C31,IF(C31=0,"Hari H","H+"&amp;-C31)))</f>
        <v>H-21</v>
      </c>
      <c r="C31" s="19" t="n">
        <v>21</v>
      </c>
      <c r="D31" s="20" t="n">
        <f aca="false">IF(OR(C31="",'Mulai di sini'!$B$5=""),"",'Mulai di sini'!$B$5-C31)</f>
        <v>46381</v>
      </c>
      <c r="E31" s="19" t="s">
        <v>82</v>
      </c>
      <c r="F31" s="19" t="s">
        <v>86</v>
      </c>
      <c r="G31" s="22"/>
      <c r="H31" s="22" t="s">
        <v>43</v>
      </c>
      <c r="I31" s="19" t="str">
        <f aca="true">IF(OR(D31="",H31="Selesai",H31="Tidak perlu"),"",IF(D31&lt;TODAY(),"Terlambat",""))</f>
        <v/>
      </c>
      <c r="J31" s="22"/>
    </row>
    <row r="32" customFormat="false" ht="26.85" hidden="false" customHeight="false" outlineLevel="0" collapsed="false">
      <c r="A32" s="19" t="n">
        <v>28</v>
      </c>
      <c r="B32" s="19" t="str">
        <f aca="false">IF(C32="","",IF(C32&gt;0,"H-"&amp;C32,IF(C32=0,"Hari H","H+"&amp;-C32)))</f>
        <v>H-20</v>
      </c>
      <c r="C32" s="19" t="n">
        <v>20</v>
      </c>
      <c r="D32" s="20" t="n">
        <f aca="false">IF(OR(C32="",'Mulai di sini'!$B$5=""),"",'Mulai di sini'!$B$5-C32)</f>
        <v>46382</v>
      </c>
      <c r="E32" s="19" t="s">
        <v>82</v>
      </c>
      <c r="F32" s="19" t="s">
        <v>87</v>
      </c>
      <c r="G32" s="22"/>
      <c r="H32" s="22" t="s">
        <v>43</v>
      </c>
      <c r="I32" s="19" t="str">
        <f aca="true">IF(OR(D32="",H32="Selesai",H32="Tidak perlu"),"",IF(D32&lt;TODAY(),"Terlambat",""))</f>
        <v/>
      </c>
      <c r="J32" s="22"/>
    </row>
    <row r="33" customFormat="false" ht="15" hidden="false" customHeight="false" outlineLevel="0" collapsed="false">
      <c r="A33" s="19" t="n">
        <v>29</v>
      </c>
      <c r="B33" s="19" t="str">
        <f aca="false">IF(C33="","",IF(C33&gt;0,"H-"&amp;C33,IF(C33=0,"Hari H","H+"&amp;-C33)))</f>
        <v>H-18</v>
      </c>
      <c r="C33" s="19" t="n">
        <v>18</v>
      </c>
      <c r="D33" s="20" t="n">
        <f aca="false">IF(OR(C33="",'Mulai di sini'!$B$5=""),"",'Mulai di sini'!$B$5-C33)</f>
        <v>46384</v>
      </c>
      <c r="E33" s="19" t="s">
        <v>82</v>
      </c>
      <c r="F33" s="19" t="s">
        <v>88</v>
      </c>
      <c r="G33" s="22"/>
      <c r="H33" s="22" t="s">
        <v>43</v>
      </c>
      <c r="I33" s="19" t="str">
        <f aca="true">IF(OR(D33="",H33="Selesai",H33="Tidak perlu"),"",IF(D33&lt;TODAY(),"Terlambat",""))</f>
        <v/>
      </c>
      <c r="J33" s="22"/>
    </row>
    <row r="34" customFormat="false" ht="26.85" hidden="false" customHeight="false" outlineLevel="0" collapsed="false">
      <c r="A34" s="19" t="n">
        <v>30</v>
      </c>
      <c r="B34" s="19" t="str">
        <f aca="false">IF(C34="","",IF(C34&gt;0,"H-"&amp;C34,IF(C34=0,"Hari H","H+"&amp;-C34)))</f>
        <v>H-15</v>
      </c>
      <c r="C34" s="19" t="n">
        <v>15</v>
      </c>
      <c r="D34" s="20" t="n">
        <f aca="false">IF(OR(C34="",'Mulai di sini'!$B$5=""),"",'Mulai di sini'!$B$5-C34)</f>
        <v>46387</v>
      </c>
      <c r="E34" s="19" t="s">
        <v>71</v>
      </c>
      <c r="F34" s="19" t="s">
        <v>89</v>
      </c>
      <c r="G34" s="22"/>
      <c r="H34" s="22" t="s">
        <v>43</v>
      </c>
      <c r="I34" s="19" t="str">
        <f aca="true">IF(OR(D34="",H34="Selesai",H34="Tidak perlu"),"",IF(D34&lt;TODAY(),"Terlambat",""))</f>
        <v/>
      </c>
      <c r="J34" s="22"/>
    </row>
    <row r="35" customFormat="false" ht="26.85" hidden="false" customHeight="false" outlineLevel="0" collapsed="false">
      <c r="A35" s="19" t="n">
        <v>31</v>
      </c>
      <c r="B35" s="19" t="str">
        <f aca="false">IF(C35="","",IF(C35&gt;0,"H-"&amp;C35,IF(C35=0,"Hari H","H+"&amp;-C35)))</f>
        <v>H-14</v>
      </c>
      <c r="C35" s="19" t="n">
        <v>14</v>
      </c>
      <c r="D35" s="20" t="n">
        <f aca="false">IF(OR(C35="",'Mulai di sini'!$B$5=""),"",'Mulai di sini'!$B$5-C35)</f>
        <v>46388</v>
      </c>
      <c r="E35" s="19" t="s">
        <v>90</v>
      </c>
      <c r="F35" s="19" t="s">
        <v>91</v>
      </c>
      <c r="G35" s="22"/>
      <c r="H35" s="22" t="s">
        <v>43</v>
      </c>
      <c r="I35" s="19" t="str">
        <f aca="true">IF(OR(D35="",H35="Selesai",H35="Tidak perlu"),"",IF(D35&lt;TODAY(),"Terlambat",""))</f>
        <v/>
      </c>
      <c r="J35" s="22"/>
    </row>
    <row r="36" customFormat="false" ht="15" hidden="false" customHeight="false" outlineLevel="0" collapsed="false">
      <c r="A36" s="19" t="n">
        <v>32</v>
      </c>
      <c r="B36" s="19" t="str">
        <f aca="false">IF(C36="","",IF(C36&gt;0,"H-"&amp;C36,IF(C36=0,"Hari H","H+"&amp;-C36)))</f>
        <v>H-14</v>
      </c>
      <c r="C36" s="19" t="n">
        <v>14</v>
      </c>
      <c r="D36" s="20" t="n">
        <f aca="false">IF(OR(C36="",'Mulai di sini'!$B$5=""),"",'Mulai di sini'!$B$5-C36)</f>
        <v>46388</v>
      </c>
      <c r="E36" s="19" t="s">
        <v>90</v>
      </c>
      <c r="F36" s="19" t="s">
        <v>92</v>
      </c>
      <c r="G36" s="22"/>
      <c r="H36" s="22" t="s">
        <v>43</v>
      </c>
      <c r="I36" s="19" t="str">
        <f aca="true">IF(OR(D36="",H36="Selesai",H36="Tidak perlu"),"",IF(D36&lt;TODAY(),"Terlambat",""))</f>
        <v/>
      </c>
      <c r="J36" s="22"/>
    </row>
    <row r="37" customFormat="false" ht="15" hidden="false" customHeight="false" outlineLevel="0" collapsed="false">
      <c r="A37" s="19" t="n">
        <v>33</v>
      </c>
      <c r="B37" s="19" t="str">
        <f aca="false">IF(C37="","",IF(C37&gt;0,"H-"&amp;C37,IF(C37=0,"Hari H","H+"&amp;-C37)))</f>
        <v>H-13</v>
      </c>
      <c r="C37" s="19" t="n">
        <v>13</v>
      </c>
      <c r="D37" s="20" t="n">
        <f aca="false">IF(OR(C37="",'Mulai di sini'!$B$5=""),"",'Mulai di sini'!$B$5-C37)</f>
        <v>46389</v>
      </c>
      <c r="E37" s="19" t="s">
        <v>90</v>
      </c>
      <c r="F37" s="19" t="s">
        <v>93</v>
      </c>
      <c r="G37" s="22"/>
      <c r="H37" s="22" t="s">
        <v>43</v>
      </c>
      <c r="I37" s="19" t="str">
        <f aca="true">IF(OR(D37="",H37="Selesai",H37="Tidak perlu"),"",IF(D37&lt;TODAY(),"Terlambat",""))</f>
        <v/>
      </c>
      <c r="J37" s="22"/>
    </row>
    <row r="38" customFormat="false" ht="15" hidden="false" customHeight="false" outlineLevel="0" collapsed="false">
      <c r="A38" s="19" t="n">
        <v>34</v>
      </c>
      <c r="B38" s="19" t="str">
        <f aca="false">IF(C38="","",IF(C38&gt;0,"H-"&amp;C38,IF(C38=0,"Hari H","H+"&amp;-C38)))</f>
        <v>H-10</v>
      </c>
      <c r="C38" s="19" t="n">
        <v>10</v>
      </c>
      <c r="D38" s="20" t="n">
        <f aca="false">IF(OR(C38="",'Mulai di sini'!$B$5=""),"",'Mulai di sini'!$B$5-C38)</f>
        <v>46392</v>
      </c>
      <c r="E38" s="19" t="s">
        <v>94</v>
      </c>
      <c r="F38" s="19" t="s">
        <v>95</v>
      </c>
      <c r="G38" s="22"/>
      <c r="H38" s="22" t="s">
        <v>43</v>
      </c>
      <c r="I38" s="19" t="str">
        <f aca="true">IF(OR(D38="",H38="Selesai",H38="Tidak perlu"),"",IF(D38&lt;TODAY(),"Terlambat",""))</f>
        <v/>
      </c>
      <c r="J38" s="22"/>
    </row>
    <row r="39" customFormat="false" ht="26.85" hidden="false" customHeight="false" outlineLevel="0" collapsed="false">
      <c r="A39" s="19" t="n">
        <v>35</v>
      </c>
      <c r="B39" s="19" t="str">
        <f aca="false">IF(C39="","",IF(C39&gt;0,"H-"&amp;C39,IF(C39=0,"Hari H","H+"&amp;-C39)))</f>
        <v>H-10</v>
      </c>
      <c r="C39" s="19" t="n">
        <v>10</v>
      </c>
      <c r="D39" s="20" t="n">
        <f aca="false">IF(OR(C39="",'Mulai di sini'!$B$5=""),"",'Mulai di sini'!$B$5-C39)</f>
        <v>46392</v>
      </c>
      <c r="E39" s="19" t="s">
        <v>49</v>
      </c>
      <c r="F39" s="19" t="s">
        <v>96</v>
      </c>
      <c r="G39" s="22"/>
      <c r="H39" s="22" t="s">
        <v>43</v>
      </c>
      <c r="I39" s="19" t="str">
        <f aca="true">IF(OR(D39="",H39="Selesai",H39="Tidak perlu"),"",IF(D39&lt;TODAY(),"Terlambat",""))</f>
        <v/>
      </c>
      <c r="J39" s="22"/>
    </row>
    <row r="40" customFormat="false" ht="15" hidden="false" customHeight="false" outlineLevel="0" collapsed="false">
      <c r="A40" s="19" t="n">
        <v>36</v>
      </c>
      <c r="B40" s="19" t="str">
        <f aca="false">IF(C40="","",IF(C40&gt;0,"H-"&amp;C40,IF(C40=0,"Hari H","H+"&amp;-C40)))</f>
        <v>H-8</v>
      </c>
      <c r="C40" s="19" t="n">
        <v>8</v>
      </c>
      <c r="D40" s="20" t="n">
        <f aca="false">IF(OR(C40="",'Mulai di sini'!$B$5=""),"",'Mulai di sini'!$B$5-C40)</f>
        <v>46394</v>
      </c>
      <c r="E40" s="19" t="s">
        <v>71</v>
      </c>
      <c r="F40" s="19" t="s">
        <v>97</v>
      </c>
      <c r="G40" s="22"/>
      <c r="H40" s="22" t="s">
        <v>43</v>
      </c>
      <c r="I40" s="19" t="str">
        <f aca="true">IF(OR(D40="",H40="Selesai",H40="Tidak perlu"),"",IF(D40&lt;TODAY(),"Terlambat",""))</f>
        <v/>
      </c>
      <c r="J40" s="22"/>
    </row>
    <row r="41" customFormat="false" ht="15" hidden="false" customHeight="false" outlineLevel="0" collapsed="false">
      <c r="A41" s="19" t="n">
        <v>37</v>
      </c>
      <c r="B41" s="19" t="str">
        <f aca="false">IF(C41="","",IF(C41&gt;0,"H-"&amp;C41,IF(C41=0,"Hari H","H+"&amp;-C41)))</f>
        <v>H-7</v>
      </c>
      <c r="C41" s="19" t="n">
        <v>7</v>
      </c>
      <c r="D41" s="20" t="n">
        <f aca="false">IF(OR(C41="",'Mulai di sini'!$B$5=""),"",'Mulai di sini'!$B$5-C41)</f>
        <v>46395</v>
      </c>
      <c r="E41" s="19" t="s">
        <v>71</v>
      </c>
      <c r="F41" s="19" t="s">
        <v>98</v>
      </c>
      <c r="G41" s="22"/>
      <c r="H41" s="22" t="s">
        <v>43</v>
      </c>
      <c r="I41" s="19" t="str">
        <f aca="true">IF(OR(D41="",H41="Selesai",H41="Tidak perlu"),"",IF(D41&lt;TODAY(),"Terlambat",""))</f>
        <v/>
      </c>
      <c r="J41" s="22"/>
    </row>
    <row r="42" customFormat="false" ht="26.85" hidden="false" customHeight="false" outlineLevel="0" collapsed="false">
      <c r="A42" s="19" t="n">
        <v>38</v>
      </c>
      <c r="B42" s="19" t="str">
        <f aca="false">IF(C42="","",IF(C42&gt;0,"H-"&amp;C42,IF(C42=0,"Hari H","H+"&amp;-C42)))</f>
        <v>H-7</v>
      </c>
      <c r="C42" s="19" t="n">
        <v>7</v>
      </c>
      <c r="D42" s="20" t="n">
        <f aca="false">IF(OR(C42="",'Mulai di sini'!$B$5=""),"",'Mulai di sini'!$B$5-C42)</f>
        <v>46395</v>
      </c>
      <c r="E42" s="19" t="s">
        <v>99</v>
      </c>
      <c r="F42" s="19" t="s">
        <v>100</v>
      </c>
      <c r="G42" s="22"/>
      <c r="H42" s="22" t="s">
        <v>43</v>
      </c>
      <c r="I42" s="19" t="str">
        <f aca="true">IF(OR(D42="",H42="Selesai",H42="Tidak perlu"),"",IF(D42&lt;TODAY(),"Terlambat",""))</f>
        <v/>
      </c>
      <c r="J42" s="22"/>
    </row>
    <row r="43" customFormat="false" ht="26.85" hidden="false" customHeight="false" outlineLevel="0" collapsed="false">
      <c r="A43" s="19" t="n">
        <v>39</v>
      </c>
      <c r="B43" s="19" t="str">
        <f aca="false">IF(C43="","",IF(C43&gt;0,"H-"&amp;C43,IF(C43=0,"Hari H","H+"&amp;-C43)))</f>
        <v>H-5</v>
      </c>
      <c r="C43" s="19" t="n">
        <v>5</v>
      </c>
      <c r="D43" s="20" t="n">
        <f aca="false">IF(OR(C43="",'Mulai di sini'!$B$5=""),"",'Mulai di sini'!$B$5-C43)</f>
        <v>46397</v>
      </c>
      <c r="E43" s="19" t="s">
        <v>99</v>
      </c>
      <c r="F43" s="19" t="s">
        <v>101</v>
      </c>
      <c r="G43" s="22"/>
      <c r="H43" s="22" t="s">
        <v>43</v>
      </c>
      <c r="I43" s="19" t="str">
        <f aca="true">IF(OR(D43="",H43="Selesai",H43="Tidak perlu"),"",IF(D43&lt;TODAY(),"Terlambat",""))</f>
        <v/>
      </c>
      <c r="J43" s="22"/>
    </row>
    <row r="44" customFormat="false" ht="15" hidden="false" customHeight="false" outlineLevel="0" collapsed="false">
      <c r="A44" s="19" t="n">
        <v>40</v>
      </c>
      <c r="B44" s="19" t="str">
        <f aca="false">IF(C44="","",IF(C44&gt;0,"H-"&amp;C44,IF(C44=0,"Hari H","H+"&amp;-C44)))</f>
        <v>H-5</v>
      </c>
      <c r="C44" s="19" t="n">
        <v>5</v>
      </c>
      <c r="D44" s="20" t="n">
        <f aca="false">IF(OR(C44="",'Mulai di sini'!$B$5=""),"",'Mulai di sini'!$B$5-C44)</f>
        <v>46397</v>
      </c>
      <c r="E44" s="19" t="s">
        <v>99</v>
      </c>
      <c r="F44" s="19" t="s">
        <v>102</v>
      </c>
      <c r="G44" s="22"/>
      <c r="H44" s="22" t="s">
        <v>43</v>
      </c>
      <c r="I44" s="19" t="str">
        <f aca="true">IF(OR(D44="",H44="Selesai",H44="Tidak perlu"),"",IF(D44&lt;TODAY(),"Terlambat",""))</f>
        <v/>
      </c>
      <c r="J44" s="22"/>
    </row>
    <row r="45" customFormat="false" ht="15" hidden="false" customHeight="false" outlineLevel="0" collapsed="false">
      <c r="A45" s="19" t="n">
        <v>41</v>
      </c>
      <c r="B45" s="19" t="str">
        <f aca="false">IF(C45="","",IF(C45&gt;0,"H-"&amp;C45,IF(C45=0,"Hari H","H+"&amp;-C45)))</f>
        <v>H-3</v>
      </c>
      <c r="C45" s="19" t="n">
        <v>3</v>
      </c>
      <c r="D45" s="20" t="n">
        <f aca="false">IF(OR(C45="",'Mulai di sini'!$B$5=""),"",'Mulai di sini'!$B$5-C45)</f>
        <v>46399</v>
      </c>
      <c r="E45" s="19" t="s">
        <v>99</v>
      </c>
      <c r="F45" s="19" t="s">
        <v>103</v>
      </c>
      <c r="G45" s="22"/>
      <c r="H45" s="22" t="s">
        <v>43</v>
      </c>
      <c r="I45" s="19" t="str">
        <f aca="true">IF(OR(D45="",H45="Selesai",H45="Tidak perlu"),"",IF(D45&lt;TODAY(),"Terlambat",""))</f>
        <v/>
      </c>
      <c r="J45" s="22"/>
    </row>
    <row r="46" customFormat="false" ht="15" hidden="false" customHeight="false" outlineLevel="0" collapsed="false">
      <c r="A46" s="19" t="n">
        <v>42</v>
      </c>
      <c r="B46" s="19" t="str">
        <f aca="false">IF(C46="","",IF(C46&gt;0,"H-"&amp;C46,IF(C46=0,"Hari H","H+"&amp;-C46)))</f>
        <v>H-2</v>
      </c>
      <c r="C46" s="19" t="n">
        <v>2</v>
      </c>
      <c r="D46" s="20" t="n">
        <f aca="false">IF(OR(C46="",'Mulai di sini'!$B$5=""),"",'Mulai di sini'!$B$5-C46)</f>
        <v>46400</v>
      </c>
      <c r="E46" s="19" t="s">
        <v>104</v>
      </c>
      <c r="F46" s="19" t="s">
        <v>105</v>
      </c>
      <c r="G46" s="22"/>
      <c r="H46" s="22" t="s">
        <v>43</v>
      </c>
      <c r="I46" s="19" t="str">
        <f aca="true">IF(OR(D46="",H46="Selesai",H46="Tidak perlu"),"",IF(D46&lt;TODAY(),"Terlambat",""))</f>
        <v/>
      </c>
      <c r="J46" s="22"/>
    </row>
    <row r="47" customFormat="false" ht="15" hidden="false" customHeight="false" outlineLevel="0" collapsed="false">
      <c r="A47" s="19" t="n">
        <v>43</v>
      </c>
      <c r="B47" s="19" t="str">
        <f aca="false">IF(C47="","",IF(C47&gt;0,"H-"&amp;C47,IF(C47=0,"Hari H","H+"&amp;-C47)))</f>
        <v>H-1</v>
      </c>
      <c r="C47" s="19" t="n">
        <v>1</v>
      </c>
      <c r="D47" s="20" t="n">
        <f aca="false">IF(OR(C47="",'Mulai di sini'!$B$5=""),"",'Mulai di sini'!$B$5-C47)</f>
        <v>46401</v>
      </c>
      <c r="E47" s="19" t="s">
        <v>106</v>
      </c>
      <c r="F47" s="19" t="s">
        <v>107</v>
      </c>
      <c r="G47" s="22"/>
      <c r="H47" s="22" t="s">
        <v>43</v>
      </c>
      <c r="I47" s="19" t="str">
        <f aca="true">IF(OR(D47="",H47="Selesai",H47="Tidak perlu"),"",IF(D47&lt;TODAY(),"Terlambat",""))</f>
        <v/>
      </c>
      <c r="J47" s="22"/>
    </row>
    <row r="48" customFormat="false" ht="26.85" hidden="false" customHeight="false" outlineLevel="0" collapsed="false">
      <c r="A48" s="19" t="n">
        <v>44</v>
      </c>
      <c r="B48" s="19" t="str">
        <f aca="false">IF(C48="","",IF(C48&gt;0,"H-"&amp;C48,IF(C48=0,"Hari H","H+"&amp;-C48)))</f>
        <v>Hari H</v>
      </c>
      <c r="C48" s="19" t="n">
        <v>0</v>
      </c>
      <c r="D48" s="20" t="n">
        <f aca="false">IF(OR(C48="",'Mulai di sini'!$B$5=""),"",'Mulai di sini'!$B$5-C48)</f>
        <v>46402</v>
      </c>
      <c r="E48" s="19" t="s">
        <v>99</v>
      </c>
      <c r="F48" s="19" t="s">
        <v>108</v>
      </c>
      <c r="G48" s="22"/>
      <c r="H48" s="22" t="s">
        <v>43</v>
      </c>
      <c r="I48" s="19" t="str">
        <f aca="true">IF(OR(D48="",H48="Selesai",H48="Tidak perlu"),"",IF(D48&lt;TODAY(),"Terlambat",""))</f>
        <v/>
      </c>
      <c r="J48" s="22"/>
    </row>
    <row r="49" customFormat="false" ht="26.85" hidden="false" customHeight="false" outlineLevel="0" collapsed="false">
      <c r="A49" s="19" t="n">
        <v>45</v>
      </c>
      <c r="B49" s="19" t="str">
        <f aca="false">IF(C49="","",IF(C49&gt;0,"H-"&amp;C49,IF(C49=0,"Hari H","H+"&amp;-C49)))</f>
        <v>Hari H</v>
      </c>
      <c r="C49" s="19" t="n">
        <v>0</v>
      </c>
      <c r="D49" s="20" t="n">
        <f aca="false">IF(OR(C49="",'Mulai di sini'!$B$5=""),"",'Mulai di sini'!$B$5-C49)</f>
        <v>46402</v>
      </c>
      <c r="E49" s="19" t="s">
        <v>99</v>
      </c>
      <c r="F49" s="19" t="s">
        <v>109</v>
      </c>
      <c r="G49" s="22"/>
      <c r="H49" s="22" t="s">
        <v>43</v>
      </c>
      <c r="I49" s="19" t="str">
        <f aca="true">IF(OR(D49="",H49="Selesai",H49="Tidak perlu"),"",IF(D49&lt;TODAY(),"Terlambat",""))</f>
        <v/>
      </c>
      <c r="J49" s="22"/>
    </row>
    <row r="50" customFormat="false" ht="15" hidden="false" customHeight="false" outlineLevel="0" collapsed="false">
      <c r="A50" s="19" t="n">
        <v>46</v>
      </c>
      <c r="B50" s="19" t="str">
        <f aca="false">IF(C50="","",IF(C50&gt;0,"H-"&amp;C50,IF(C50=0,"Hari H","H+"&amp;-C50)))</f>
        <v>Hari H</v>
      </c>
      <c r="C50" s="19" t="n">
        <v>0</v>
      </c>
      <c r="D50" s="20" t="n">
        <f aca="false">IF(OR(C50="",'Mulai di sini'!$B$5=""),"",'Mulai di sini'!$B$5-C50)</f>
        <v>46402</v>
      </c>
      <c r="E50" s="19" t="s">
        <v>99</v>
      </c>
      <c r="F50" s="19" t="s">
        <v>110</v>
      </c>
      <c r="G50" s="22"/>
      <c r="H50" s="22" t="s">
        <v>43</v>
      </c>
      <c r="I50" s="19" t="str">
        <f aca="true">IF(OR(D50="",H50="Selesai",H50="Tidak perlu"),"",IF(D50&lt;TODAY(),"Terlambat",""))</f>
        <v/>
      </c>
      <c r="J50" s="22"/>
    </row>
    <row r="51" customFormat="false" ht="15" hidden="false" customHeight="false" outlineLevel="0" collapsed="false">
      <c r="A51" s="19" t="n">
        <v>47</v>
      </c>
      <c r="B51" s="19" t="str">
        <f aca="false">IF(C51="","",IF(C51&gt;0,"H-"&amp;C51,IF(C51=0,"Hari H","H+"&amp;-C51)))</f>
        <v>H+1</v>
      </c>
      <c r="C51" s="19" t="n">
        <v>-1</v>
      </c>
      <c r="D51" s="20" t="n">
        <f aca="false">IF(OR(C51="",'Mulai di sini'!$B$5=""),"",'Mulai di sini'!$B$5-C51)</f>
        <v>46403</v>
      </c>
      <c r="E51" s="19" t="s">
        <v>111</v>
      </c>
      <c r="F51" s="19" t="s">
        <v>112</v>
      </c>
      <c r="G51" s="22"/>
      <c r="H51" s="22" t="s">
        <v>43</v>
      </c>
      <c r="I51" s="19" t="str">
        <f aca="true">IF(OR(D51="",H51="Selesai",H51="Tidak perlu"),"",IF(D51&lt;TODAY(),"Terlambat",""))</f>
        <v/>
      </c>
      <c r="J51" s="22"/>
    </row>
    <row r="52" customFormat="false" ht="15" hidden="false" customHeight="false" outlineLevel="0" collapsed="false">
      <c r="A52" s="19" t="n">
        <v>48</v>
      </c>
      <c r="B52" s="19" t="str">
        <f aca="false">IF(C52="","",IF(C52&gt;0,"H-"&amp;C52,IF(C52=0,"Hari H","H+"&amp;-C52)))</f>
        <v>H+3</v>
      </c>
      <c r="C52" s="19" t="n">
        <v>-3</v>
      </c>
      <c r="D52" s="20" t="n">
        <f aca="false">IF(OR(C52="",'Mulai di sini'!$B$5=""),"",'Mulai di sini'!$B$5-C52)</f>
        <v>46405</v>
      </c>
      <c r="E52" s="19" t="s">
        <v>113</v>
      </c>
      <c r="F52" s="19" t="s">
        <v>114</v>
      </c>
      <c r="G52" s="22"/>
      <c r="H52" s="22" t="s">
        <v>43</v>
      </c>
      <c r="I52" s="19" t="str">
        <f aca="true">IF(OR(D52="",H52="Selesai",H52="Tidak perlu"),"",IF(D52&lt;TODAY(),"Terlambat",""))</f>
        <v/>
      </c>
      <c r="J52" s="22"/>
    </row>
    <row r="53" customFormat="false" ht="26.85" hidden="false" customHeight="false" outlineLevel="0" collapsed="false">
      <c r="A53" s="19" t="n">
        <v>49</v>
      </c>
      <c r="B53" s="19" t="str">
        <f aca="false">IF(C53="","",IF(C53&gt;0,"H-"&amp;C53,IF(C53=0,"Hari H","H+"&amp;-C53)))</f>
        <v>H+7</v>
      </c>
      <c r="C53" s="19" t="n">
        <v>-7</v>
      </c>
      <c r="D53" s="20" t="n">
        <f aca="false">IF(OR(C53="",'Mulai di sini'!$B$5=""),"",'Mulai di sini'!$B$5-C53)</f>
        <v>46409</v>
      </c>
      <c r="E53" s="19" t="s">
        <v>115</v>
      </c>
      <c r="F53" s="19" t="s">
        <v>116</v>
      </c>
      <c r="G53" s="22"/>
      <c r="H53" s="22" t="s">
        <v>43</v>
      </c>
      <c r="I53" s="19" t="str">
        <f aca="true">IF(OR(D53="",H53="Selesai",H53="Tidak perlu"),"",IF(D53&lt;TODAY(),"Terlambat",""))</f>
        <v/>
      </c>
      <c r="J53" s="22"/>
    </row>
    <row r="54" customFormat="false" ht="26.85" hidden="false" customHeight="false" outlineLevel="0" collapsed="false">
      <c r="A54" s="19" t="n">
        <v>50</v>
      </c>
      <c r="B54" s="19" t="str">
        <f aca="false">IF(C54="","",IF(C54&gt;0,"H-"&amp;C54,IF(C54=0,"Hari H","H+"&amp;-C54)))</f>
        <v>H+14</v>
      </c>
      <c r="C54" s="19" t="n">
        <v>-14</v>
      </c>
      <c r="D54" s="20" t="n">
        <f aca="false">IF(OR(C54="",'Mulai di sini'!$B$5=""),"",'Mulai di sini'!$B$5-C54)</f>
        <v>46416</v>
      </c>
      <c r="E54" s="19" t="s">
        <v>111</v>
      </c>
      <c r="F54" s="19" t="s">
        <v>117</v>
      </c>
      <c r="G54" s="22"/>
      <c r="H54" s="22" t="s">
        <v>43</v>
      </c>
      <c r="I54" s="19" t="str">
        <f aca="true">IF(OR(D54="",H54="Selesai",H54="Tidak perlu"),"",IF(D54&lt;TODAY(),"Terlambat",""))</f>
        <v/>
      </c>
      <c r="J54" s="22"/>
    </row>
    <row r="55" customFormat="false" ht="15" hidden="false" customHeight="false" outlineLevel="0" collapsed="false">
      <c r="A55" s="19" t="n">
        <v>51</v>
      </c>
      <c r="B55" s="19" t="str">
        <f aca="false">IF(C55="","",IF(C55&gt;0,"H-"&amp;C55,IF(C55=0,"Hari H","H+"&amp;-C55)))</f>
        <v>H+30</v>
      </c>
      <c r="C55" s="19" t="n">
        <v>-30</v>
      </c>
      <c r="D55" s="20" t="n">
        <f aca="false">IF(OR(C55="",'Mulai di sini'!$B$5=""),"",'Mulai di sini'!$B$5-C55)</f>
        <v>46432</v>
      </c>
      <c r="E55" s="19" t="s">
        <v>111</v>
      </c>
      <c r="F55" s="19" t="s">
        <v>118</v>
      </c>
      <c r="G55" s="22"/>
      <c r="H55" s="22" t="s">
        <v>43</v>
      </c>
      <c r="I55" s="19" t="str">
        <f aca="true">IF(OR(D55="",H55="Selesai",H55="Tidak perlu"),"",IF(D55&lt;TODAY(),"Terlambat",""))</f>
        <v/>
      </c>
      <c r="J55" s="22"/>
    </row>
    <row r="56" customFormat="false" ht="15" hidden="false" customHeight="false" outlineLevel="0" collapsed="false">
      <c r="A56" s="19" t="n">
        <v>52</v>
      </c>
      <c r="B56" s="19" t="str">
        <f aca="false">IF(C56="","",IF(C56&gt;0,"H-"&amp;C56,IF(C56=0,"Hari H","H+"&amp;-C56)))</f>
        <v>H+30</v>
      </c>
      <c r="C56" s="19" t="n">
        <v>-30</v>
      </c>
      <c r="D56" s="20" t="n">
        <f aca="false">IF(OR(C56="",'Mulai di sini'!$B$5=""),"",'Mulai di sini'!$B$5-C56)</f>
        <v>46432</v>
      </c>
      <c r="E56" s="19" t="s">
        <v>54</v>
      </c>
      <c r="F56" s="19" t="s">
        <v>119</v>
      </c>
      <c r="G56" s="22"/>
      <c r="H56" s="22" t="s">
        <v>43</v>
      </c>
      <c r="I56" s="19" t="str">
        <f aca="true">IF(OR(D56="",H56="Selesai",H56="Tidak perlu"),"",IF(D56&lt;TODAY(),"Terlambat",""))</f>
        <v/>
      </c>
      <c r="J56" s="22"/>
    </row>
    <row r="57" customFormat="false" ht="15" hidden="false" customHeight="false" outlineLevel="0" collapsed="false">
      <c r="A57" s="23"/>
      <c r="B57" s="23" t="str">
        <f aca="false">IF(C57="","",IF(C57&gt;0,"H-"&amp;C57,IF(C57=0,"Hari H","H+"&amp;-C57)))</f>
        <v/>
      </c>
      <c r="C57" s="4"/>
      <c r="D57" s="24" t="str">
        <f aca="false">IF(OR(C57="",'Mulai di sini'!$B$5=""),"",'Mulai di sini'!$B$5-C57)</f>
        <v/>
      </c>
      <c r="E57" s="4"/>
      <c r="F57" s="4"/>
      <c r="G57" s="4"/>
      <c r="H57" s="4"/>
      <c r="I57" s="23" t="str">
        <f aca="true">IF(OR(D57="",H57="Selesai",H57="Tidak perlu"),"",IF(D57&lt;TODAY(),"Terlambat",""))</f>
        <v/>
      </c>
      <c r="J57" s="4"/>
    </row>
    <row r="58" customFormat="false" ht="15" hidden="false" customHeight="false" outlineLevel="0" collapsed="false">
      <c r="A58" s="23"/>
      <c r="B58" s="23" t="str">
        <f aca="false">IF(C58="","",IF(C58&gt;0,"H-"&amp;C58,IF(C58=0,"Hari H","H+"&amp;-C58)))</f>
        <v/>
      </c>
      <c r="C58" s="4"/>
      <c r="D58" s="24" t="str">
        <f aca="false">IF(OR(C58="",'Mulai di sini'!$B$5=""),"",'Mulai di sini'!$B$5-C58)</f>
        <v/>
      </c>
      <c r="E58" s="4"/>
      <c r="F58" s="4"/>
      <c r="G58" s="4"/>
      <c r="H58" s="4"/>
      <c r="I58" s="23" t="str">
        <f aca="true">IF(OR(D58="",H58="Selesai",H58="Tidak perlu"),"",IF(D58&lt;TODAY(),"Terlambat",""))</f>
        <v/>
      </c>
      <c r="J58" s="4"/>
    </row>
    <row r="59" customFormat="false" ht="15" hidden="false" customHeight="false" outlineLevel="0" collapsed="false">
      <c r="A59" s="23"/>
      <c r="B59" s="23" t="str">
        <f aca="false">IF(C59="","",IF(C59&gt;0,"H-"&amp;C59,IF(C59=0,"Hari H","H+"&amp;-C59)))</f>
        <v/>
      </c>
      <c r="C59" s="4"/>
      <c r="D59" s="24" t="str">
        <f aca="false">IF(OR(C59="",'Mulai di sini'!$B$5=""),"",'Mulai di sini'!$B$5-C59)</f>
        <v/>
      </c>
      <c r="E59" s="4"/>
      <c r="F59" s="4"/>
      <c r="G59" s="4"/>
      <c r="H59" s="4"/>
      <c r="I59" s="23" t="str">
        <f aca="true">IF(OR(D59="",H59="Selesai",H59="Tidak perlu"),"",IF(D59&lt;TODAY(),"Terlambat",""))</f>
        <v/>
      </c>
      <c r="J59" s="4"/>
    </row>
    <row r="60" customFormat="false" ht="15" hidden="false" customHeight="false" outlineLevel="0" collapsed="false">
      <c r="A60" s="23"/>
      <c r="B60" s="23" t="str">
        <f aca="false">IF(C60="","",IF(C60&gt;0,"H-"&amp;C60,IF(C60=0,"Hari H","H+"&amp;-C60)))</f>
        <v/>
      </c>
      <c r="C60" s="4"/>
      <c r="D60" s="24" t="str">
        <f aca="false">IF(OR(C60="",'Mulai di sini'!$B$5=""),"",'Mulai di sini'!$B$5-C60)</f>
        <v/>
      </c>
      <c r="E60" s="4"/>
      <c r="F60" s="4"/>
      <c r="G60" s="4"/>
      <c r="H60" s="4"/>
      <c r="I60" s="23" t="str">
        <f aca="true">IF(OR(D60="",H60="Selesai",H60="Tidak perlu"),"",IF(D60&lt;TODAY(),"Terlambat",""))</f>
        <v/>
      </c>
      <c r="J60" s="4"/>
    </row>
    <row r="61" customFormat="false" ht="15" hidden="false" customHeight="false" outlineLevel="0" collapsed="false">
      <c r="A61" s="23"/>
      <c r="B61" s="23" t="str">
        <f aca="false">IF(C61="","",IF(C61&gt;0,"H-"&amp;C61,IF(C61=0,"Hari H","H+"&amp;-C61)))</f>
        <v/>
      </c>
      <c r="C61" s="4"/>
      <c r="D61" s="24" t="str">
        <f aca="false">IF(OR(C61="",'Mulai di sini'!$B$5=""),"",'Mulai di sini'!$B$5-C61)</f>
        <v/>
      </c>
      <c r="E61" s="4"/>
      <c r="F61" s="4"/>
      <c r="G61" s="4"/>
      <c r="H61" s="4"/>
      <c r="I61" s="23" t="str">
        <f aca="true">IF(OR(D61="",H61="Selesai",H61="Tidak perlu"),"",IF(D61&lt;TODAY(),"Terlambat",""))</f>
        <v/>
      </c>
      <c r="J61" s="4"/>
    </row>
    <row r="62" customFormat="false" ht="15" hidden="false" customHeight="false" outlineLevel="0" collapsed="false">
      <c r="A62" s="23"/>
      <c r="B62" s="23" t="str">
        <f aca="false">IF(C62="","",IF(C62&gt;0,"H-"&amp;C62,IF(C62=0,"Hari H","H+"&amp;-C62)))</f>
        <v/>
      </c>
      <c r="C62" s="4"/>
      <c r="D62" s="24" t="str">
        <f aca="false">IF(OR(C62="",'Mulai di sini'!$B$5=""),"",'Mulai di sini'!$B$5-C62)</f>
        <v/>
      </c>
      <c r="E62" s="4"/>
      <c r="F62" s="4"/>
      <c r="G62" s="4"/>
      <c r="H62" s="4"/>
      <c r="I62" s="23" t="str">
        <f aca="true">IF(OR(D62="",H62="Selesai",H62="Tidak perlu"),"",IF(D62&lt;TODAY(),"Terlambat",""))</f>
        <v/>
      </c>
      <c r="J62" s="4"/>
    </row>
    <row r="63" customFormat="false" ht="15" hidden="false" customHeight="false" outlineLevel="0" collapsed="false">
      <c r="A63" s="23"/>
      <c r="B63" s="23" t="str">
        <f aca="false">IF(C63="","",IF(C63&gt;0,"H-"&amp;C63,IF(C63=0,"Hari H","H+"&amp;-C63)))</f>
        <v/>
      </c>
      <c r="C63" s="4"/>
      <c r="D63" s="24" t="str">
        <f aca="false">IF(OR(C63="",'Mulai di sini'!$B$5=""),"",'Mulai di sini'!$B$5-C63)</f>
        <v/>
      </c>
      <c r="E63" s="4"/>
      <c r="F63" s="4"/>
      <c r="G63" s="4"/>
      <c r="H63" s="4"/>
      <c r="I63" s="23" t="str">
        <f aca="true">IF(OR(D63="",H63="Selesai",H63="Tidak perlu"),"",IF(D63&lt;TODAY(),"Terlambat",""))</f>
        <v/>
      </c>
      <c r="J63" s="4"/>
    </row>
    <row r="64" customFormat="false" ht="15" hidden="false" customHeight="false" outlineLevel="0" collapsed="false">
      <c r="A64" s="23"/>
      <c r="B64" s="23" t="str">
        <f aca="false">IF(C64="","",IF(C64&gt;0,"H-"&amp;C64,IF(C64=0,"Hari H","H+"&amp;-C64)))</f>
        <v/>
      </c>
      <c r="C64" s="4"/>
      <c r="D64" s="24" t="str">
        <f aca="false">IF(OR(C64="",'Mulai di sini'!$B$5=""),"",'Mulai di sini'!$B$5-C64)</f>
        <v/>
      </c>
      <c r="E64" s="4"/>
      <c r="F64" s="4"/>
      <c r="G64" s="4"/>
      <c r="H64" s="4"/>
      <c r="I64" s="23" t="str">
        <f aca="true">IF(OR(D64="",H64="Selesai",H64="Tidak perlu"),"",IF(D64&lt;TODAY(),"Terlambat",""))</f>
        <v/>
      </c>
      <c r="J64" s="4"/>
    </row>
    <row r="65" customFormat="false" ht="15" hidden="false" customHeight="false" outlineLevel="0" collapsed="false">
      <c r="A65" s="23"/>
      <c r="B65" s="23" t="str">
        <f aca="false">IF(C65="","",IF(C65&gt;0,"H-"&amp;C65,IF(C65=0,"Hari H","H+"&amp;-C65)))</f>
        <v/>
      </c>
      <c r="C65" s="4"/>
      <c r="D65" s="24" t="str">
        <f aca="false">IF(OR(C65="",'Mulai di sini'!$B$5=""),"",'Mulai di sini'!$B$5-C65)</f>
        <v/>
      </c>
      <c r="E65" s="4"/>
      <c r="F65" s="4"/>
      <c r="G65" s="4"/>
      <c r="H65" s="4"/>
      <c r="I65" s="23" t="str">
        <f aca="true">IF(OR(D65="",H65="Selesai",H65="Tidak perlu"),"",IF(D65&lt;TODAY(),"Terlambat",""))</f>
        <v/>
      </c>
      <c r="J65" s="4"/>
    </row>
    <row r="66" customFormat="false" ht="15" hidden="false" customHeight="false" outlineLevel="0" collapsed="false">
      <c r="A66" s="23"/>
      <c r="B66" s="23" t="str">
        <f aca="false">IF(C66="","",IF(C66&gt;0,"H-"&amp;C66,IF(C66=0,"Hari H","H+"&amp;-C66)))</f>
        <v/>
      </c>
      <c r="C66" s="4"/>
      <c r="D66" s="24" t="str">
        <f aca="false">IF(OR(C66="",'Mulai di sini'!$B$5=""),"",'Mulai di sini'!$B$5-C66)</f>
        <v/>
      </c>
      <c r="E66" s="4"/>
      <c r="F66" s="4"/>
      <c r="G66" s="4"/>
      <c r="H66" s="4"/>
      <c r="I66" s="23" t="str">
        <f aca="true">IF(OR(D66="",H66="Selesai",H66="Tidak perlu"),"",IF(D66&lt;TODAY(),"Terlambat",""))</f>
        <v/>
      </c>
      <c r="J66" s="4"/>
    </row>
    <row r="67" customFormat="false" ht="15" hidden="false" customHeight="false" outlineLevel="0" collapsed="false">
      <c r="A67" s="23"/>
      <c r="B67" s="23" t="str">
        <f aca="false">IF(C67="","",IF(C67&gt;0,"H-"&amp;C67,IF(C67=0,"Hari H","H+"&amp;-C67)))</f>
        <v/>
      </c>
      <c r="C67" s="4"/>
      <c r="D67" s="24" t="str">
        <f aca="false">IF(OR(C67="",'Mulai di sini'!$B$5=""),"",'Mulai di sini'!$B$5-C67)</f>
        <v/>
      </c>
      <c r="E67" s="4"/>
      <c r="F67" s="4"/>
      <c r="G67" s="4"/>
      <c r="H67" s="4"/>
      <c r="I67" s="23" t="str">
        <f aca="true">IF(OR(D67="",H67="Selesai",H67="Tidak perlu"),"",IF(D67&lt;TODAY(),"Terlambat",""))</f>
        <v/>
      </c>
      <c r="J67" s="4"/>
    </row>
    <row r="68" customFormat="false" ht="15" hidden="false" customHeight="false" outlineLevel="0" collapsed="false">
      <c r="A68" s="23"/>
      <c r="B68" s="23" t="str">
        <f aca="false">IF(C68="","",IF(C68&gt;0,"H-"&amp;C68,IF(C68=0,"Hari H","H+"&amp;-C68)))</f>
        <v/>
      </c>
      <c r="C68" s="4"/>
      <c r="D68" s="24" t="str">
        <f aca="false">IF(OR(C68="",'Mulai di sini'!$B$5=""),"",'Mulai di sini'!$B$5-C68)</f>
        <v/>
      </c>
      <c r="E68" s="4"/>
      <c r="F68" s="4"/>
      <c r="G68" s="4"/>
      <c r="H68" s="4"/>
      <c r="I68" s="23" t="str">
        <f aca="true">IF(OR(D68="",H68="Selesai",H68="Tidak perlu"),"",IF(D68&lt;TODAY(),"Terlambat",""))</f>
        <v/>
      </c>
      <c r="J68" s="4"/>
    </row>
    <row r="69" customFormat="false" ht="15" hidden="false" customHeight="false" outlineLevel="0" collapsed="false">
      <c r="A69" s="23"/>
      <c r="B69" s="23" t="str">
        <f aca="false">IF(C69="","",IF(C69&gt;0,"H-"&amp;C69,IF(C69=0,"Hari H","H+"&amp;-C69)))</f>
        <v/>
      </c>
      <c r="C69" s="4"/>
      <c r="D69" s="24" t="str">
        <f aca="false">IF(OR(C69="",'Mulai di sini'!$B$5=""),"",'Mulai di sini'!$B$5-C69)</f>
        <v/>
      </c>
      <c r="E69" s="4"/>
      <c r="F69" s="4"/>
      <c r="G69" s="4"/>
      <c r="H69" s="4"/>
      <c r="I69" s="23" t="str">
        <f aca="true">IF(OR(D69="",H69="Selesai",H69="Tidak perlu"),"",IF(D69&lt;TODAY(),"Terlambat",""))</f>
        <v/>
      </c>
      <c r="J69" s="4"/>
    </row>
    <row r="70" customFormat="false" ht="15" hidden="false" customHeight="false" outlineLevel="0" collapsed="false">
      <c r="A70" s="23"/>
      <c r="B70" s="23" t="str">
        <f aca="false">IF(C70="","",IF(C70&gt;0,"H-"&amp;C70,IF(C70=0,"Hari H","H+"&amp;-C70)))</f>
        <v/>
      </c>
      <c r="C70" s="4"/>
      <c r="D70" s="24" t="str">
        <f aca="false">IF(OR(C70="",'Mulai di sini'!$B$5=""),"",'Mulai di sini'!$B$5-C70)</f>
        <v/>
      </c>
      <c r="E70" s="4"/>
      <c r="F70" s="4"/>
      <c r="G70" s="4"/>
      <c r="H70" s="4"/>
      <c r="I70" s="23" t="str">
        <f aca="true">IF(OR(D70="",H70="Selesai",H70="Tidak perlu"),"",IF(D70&lt;TODAY(),"Terlambat",""))</f>
        <v/>
      </c>
      <c r="J70" s="4"/>
    </row>
    <row r="71" customFormat="false" ht="15" hidden="false" customHeight="false" outlineLevel="0" collapsed="false">
      <c r="A71" s="23"/>
      <c r="B71" s="23" t="str">
        <f aca="false">IF(C71="","",IF(C71&gt;0,"H-"&amp;C71,IF(C71=0,"Hari H","H+"&amp;-C71)))</f>
        <v/>
      </c>
      <c r="C71" s="4"/>
      <c r="D71" s="24" t="str">
        <f aca="false">IF(OR(C71="",'Mulai di sini'!$B$5=""),"",'Mulai di sini'!$B$5-C71)</f>
        <v/>
      </c>
      <c r="E71" s="4"/>
      <c r="F71" s="4"/>
      <c r="G71" s="4"/>
      <c r="H71" s="4"/>
      <c r="I71" s="23" t="str">
        <f aca="true">IF(OR(D71="",H71="Selesai",H71="Tidak perlu"),"",IF(D71&lt;TODAY(),"Terlambat",""))</f>
        <v/>
      </c>
      <c r="J71" s="4"/>
    </row>
    <row r="72" customFormat="false" ht="15" hidden="false" customHeight="false" outlineLevel="0" collapsed="false">
      <c r="A72" s="23"/>
      <c r="B72" s="23" t="str">
        <f aca="false">IF(C72="","",IF(C72&gt;0,"H-"&amp;C72,IF(C72=0,"Hari H","H+"&amp;-C72)))</f>
        <v/>
      </c>
      <c r="C72" s="4"/>
      <c r="D72" s="24" t="str">
        <f aca="false">IF(OR(C72="",'Mulai di sini'!$B$5=""),"",'Mulai di sini'!$B$5-C72)</f>
        <v/>
      </c>
      <c r="E72" s="4"/>
      <c r="F72" s="4"/>
      <c r="G72" s="4"/>
      <c r="H72" s="4"/>
      <c r="I72" s="23" t="str">
        <f aca="true">IF(OR(D72="",H72="Selesai",H72="Tidak perlu"),"",IF(D72&lt;TODAY(),"Terlambat",""))</f>
        <v/>
      </c>
      <c r="J72" s="4"/>
    </row>
    <row r="73" customFormat="false" ht="15" hidden="false" customHeight="false" outlineLevel="0" collapsed="false">
      <c r="A73" s="23"/>
      <c r="B73" s="23" t="str">
        <f aca="false">IF(C73="","",IF(C73&gt;0,"H-"&amp;C73,IF(C73=0,"Hari H","H+"&amp;-C73)))</f>
        <v/>
      </c>
      <c r="C73" s="4"/>
      <c r="D73" s="24" t="str">
        <f aca="false">IF(OR(C73="",'Mulai di sini'!$B$5=""),"",'Mulai di sini'!$B$5-C73)</f>
        <v/>
      </c>
      <c r="E73" s="4"/>
      <c r="F73" s="4"/>
      <c r="G73" s="4"/>
      <c r="H73" s="4"/>
      <c r="I73" s="23" t="str">
        <f aca="true">IF(OR(D73="",H73="Selesai",H73="Tidak perlu"),"",IF(D73&lt;TODAY(),"Terlambat",""))</f>
        <v/>
      </c>
      <c r="J73" s="4"/>
    </row>
    <row r="74" customFormat="false" ht="15" hidden="false" customHeight="false" outlineLevel="0" collapsed="false">
      <c r="A74" s="23"/>
      <c r="B74" s="23" t="str">
        <f aca="false">IF(C74="","",IF(C74&gt;0,"H-"&amp;C74,IF(C74=0,"Hari H","H+"&amp;-C74)))</f>
        <v/>
      </c>
      <c r="C74" s="4"/>
      <c r="D74" s="24" t="str">
        <f aca="false">IF(OR(C74="",'Mulai di sini'!$B$5=""),"",'Mulai di sini'!$B$5-C74)</f>
        <v/>
      </c>
      <c r="E74" s="4"/>
      <c r="F74" s="4"/>
      <c r="G74" s="4"/>
      <c r="H74" s="4"/>
      <c r="I74" s="23" t="str">
        <f aca="true">IF(OR(D74="",H74="Selesai",H74="Tidak perlu"),"",IF(D74&lt;TODAY(),"Terlambat",""))</f>
        <v/>
      </c>
      <c r="J74" s="4"/>
    </row>
    <row r="75" customFormat="false" ht="15" hidden="false" customHeight="false" outlineLevel="0" collapsed="false">
      <c r="A75" s="23"/>
      <c r="B75" s="23" t="str">
        <f aca="false">IF(C75="","",IF(C75&gt;0,"H-"&amp;C75,IF(C75=0,"Hari H","H+"&amp;-C75)))</f>
        <v/>
      </c>
      <c r="C75" s="4"/>
      <c r="D75" s="24" t="str">
        <f aca="false">IF(OR(C75="",'Mulai di sini'!$B$5=""),"",'Mulai di sini'!$B$5-C75)</f>
        <v/>
      </c>
      <c r="E75" s="4"/>
      <c r="F75" s="4"/>
      <c r="G75" s="4"/>
      <c r="H75" s="4"/>
      <c r="I75" s="23" t="str">
        <f aca="true">IF(OR(D75="",H75="Selesai",H75="Tidak perlu"),"",IF(D75&lt;TODAY(),"Terlambat",""))</f>
        <v/>
      </c>
      <c r="J75" s="4"/>
    </row>
    <row r="76" customFormat="false" ht="15" hidden="false" customHeight="false" outlineLevel="0" collapsed="false">
      <c r="A76" s="23"/>
      <c r="B76" s="23" t="str">
        <f aca="false">IF(C76="","",IF(C76&gt;0,"H-"&amp;C76,IF(C76=0,"Hari H","H+"&amp;-C76)))</f>
        <v/>
      </c>
      <c r="C76" s="4"/>
      <c r="D76" s="24" t="str">
        <f aca="false">IF(OR(C76="",'Mulai di sini'!$B$5=""),"",'Mulai di sini'!$B$5-C76)</f>
        <v/>
      </c>
      <c r="E76" s="4"/>
      <c r="F76" s="4"/>
      <c r="G76" s="4"/>
      <c r="H76" s="4"/>
      <c r="I76" s="23" t="str">
        <f aca="true">IF(OR(D76="",H76="Selesai",H76="Tidak perlu"),"",IF(D76&lt;TODAY(),"Terlambat",""))</f>
        <v/>
      </c>
      <c r="J76" s="4"/>
    </row>
    <row r="77" customFormat="false" ht="15" hidden="false" customHeight="false" outlineLevel="0" collapsed="false">
      <c r="A77" s="23"/>
      <c r="B77" s="23" t="str">
        <f aca="false">IF(C77="","",IF(C77&gt;0,"H-"&amp;C77,IF(C77=0,"Hari H","H+"&amp;-C77)))</f>
        <v/>
      </c>
      <c r="C77" s="4"/>
      <c r="D77" s="24" t="str">
        <f aca="false">IF(OR(C77="",'Mulai di sini'!$B$5=""),"",'Mulai di sini'!$B$5-C77)</f>
        <v/>
      </c>
      <c r="E77" s="4"/>
      <c r="F77" s="4"/>
      <c r="G77" s="4"/>
      <c r="H77" s="4"/>
      <c r="I77" s="23" t="str">
        <f aca="true">IF(OR(D77="",H77="Selesai",H77="Tidak perlu"),"",IF(D77&lt;TODAY(),"Terlambat",""))</f>
        <v/>
      </c>
      <c r="J77" s="4"/>
    </row>
    <row r="78" customFormat="false" ht="15" hidden="false" customHeight="false" outlineLevel="0" collapsed="false">
      <c r="A78" s="23"/>
      <c r="B78" s="23" t="str">
        <f aca="false">IF(C78="","",IF(C78&gt;0,"H-"&amp;C78,IF(C78=0,"Hari H","H+"&amp;-C78)))</f>
        <v/>
      </c>
      <c r="C78" s="4"/>
      <c r="D78" s="24" t="str">
        <f aca="false">IF(OR(C78="",'Mulai di sini'!$B$5=""),"",'Mulai di sini'!$B$5-C78)</f>
        <v/>
      </c>
      <c r="E78" s="4"/>
      <c r="F78" s="4"/>
      <c r="G78" s="4"/>
      <c r="H78" s="4"/>
      <c r="I78" s="23" t="str">
        <f aca="true">IF(OR(D78="",H78="Selesai",H78="Tidak perlu"),"",IF(D78&lt;TODAY(),"Terlambat",""))</f>
        <v/>
      </c>
      <c r="J78" s="4"/>
    </row>
    <row r="79" customFormat="false" ht="15" hidden="false" customHeight="false" outlineLevel="0" collapsed="false">
      <c r="A79" s="23"/>
      <c r="B79" s="23" t="str">
        <f aca="false">IF(C79="","",IF(C79&gt;0,"H-"&amp;C79,IF(C79=0,"Hari H","H+"&amp;-C79)))</f>
        <v/>
      </c>
      <c r="C79" s="4"/>
      <c r="D79" s="24" t="str">
        <f aca="false">IF(OR(C79="",'Mulai di sini'!$B$5=""),"",'Mulai di sini'!$B$5-C79)</f>
        <v/>
      </c>
      <c r="E79" s="4"/>
      <c r="F79" s="4"/>
      <c r="G79" s="4"/>
      <c r="H79" s="4"/>
      <c r="I79" s="23" t="str">
        <f aca="true">IF(OR(D79="",H79="Selesai",H79="Tidak perlu"),"",IF(D79&lt;TODAY(),"Terlambat",""))</f>
        <v/>
      </c>
      <c r="J79" s="4"/>
    </row>
    <row r="80" customFormat="false" ht="15" hidden="false" customHeight="false" outlineLevel="0" collapsed="false">
      <c r="A80" s="23"/>
      <c r="B80" s="23" t="str">
        <f aca="false">IF(C80="","",IF(C80&gt;0,"H-"&amp;C80,IF(C80=0,"Hari H","H+"&amp;-C80)))</f>
        <v/>
      </c>
      <c r="C80" s="4"/>
      <c r="D80" s="24" t="str">
        <f aca="false">IF(OR(C80="",'Mulai di sini'!$B$5=""),"",'Mulai di sini'!$B$5-C80)</f>
        <v/>
      </c>
      <c r="E80" s="4"/>
      <c r="F80" s="4"/>
      <c r="G80" s="4"/>
      <c r="H80" s="4"/>
      <c r="I80" s="23" t="str">
        <f aca="true">IF(OR(D80="",H80="Selesai",H80="Tidak perlu"),"",IF(D80&lt;TODAY(),"Terlambat",""))</f>
        <v/>
      </c>
      <c r="J80" s="4"/>
    </row>
  </sheetData>
  <autoFilter ref="A4:J80"/>
  <mergeCells count="1">
    <mergeCell ref="A2:J2"/>
  </mergeCells>
  <conditionalFormatting sqref="A5:J80">
    <cfRule type="expression" priority="2" aboveAverage="0" equalAverage="0" bottom="0" percent="0" rank="0" text="" dxfId="4">
      <formula>OR($H5="Selesai",$H5="Tidak perlu")</formula>
    </cfRule>
    <cfRule type="expression" priority="3" aboveAverage="0" equalAverage="0" bottom="0" percent="0" rank="0" text="" dxfId="5">
      <formula>$I5="Terlambat"</formula>
    </cfRule>
  </conditionalFormatting>
  <dataValidations count="1">
    <dataValidation allowBlank="true" errorStyle="stop" operator="between" showDropDown="false" showErrorMessage="false" showInputMessage="false" sqref="H5:H80" type="list">
      <formula1>"Belum,Proses,Selesai,Tidak perlu"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4" min="4" style="0" width="58"/>
    <col collapsed="false" customWidth="true" hidden="false" outlineLevel="0" max="5" min="5" style="0" width="26"/>
    <col collapsed="false" customWidth="true" hidden="false" outlineLevel="0" max="6" min="6" style="0" width="40"/>
    <col collapsed="false" customWidth="true" hidden="false" outlineLevel="0" max="7" min="7" style="0" width="13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6" t="s">
        <v>120</v>
      </c>
    </row>
    <row r="2" customFormat="false" ht="15" hidden="false" customHeight="false" outlineLevel="0" collapsed="false">
      <c r="A2" s="17" t="s">
        <v>121</v>
      </c>
      <c r="B2" s="17"/>
      <c r="C2" s="17"/>
      <c r="D2" s="17"/>
      <c r="E2" s="17"/>
      <c r="F2" s="17"/>
      <c r="G2" s="17"/>
      <c r="H2" s="17"/>
    </row>
    <row r="4" customFormat="false" ht="15" hidden="false" customHeight="false" outlineLevel="0" collapsed="false">
      <c r="A4" s="18" t="s">
        <v>122</v>
      </c>
      <c r="B4" s="18" t="s">
        <v>123</v>
      </c>
      <c r="C4" s="18" t="s">
        <v>124</v>
      </c>
      <c r="D4" s="18" t="s">
        <v>125</v>
      </c>
      <c r="E4" s="18" t="s">
        <v>126</v>
      </c>
      <c r="F4" s="18" t="s">
        <v>127</v>
      </c>
      <c r="G4" s="18" t="s">
        <v>37</v>
      </c>
      <c r="H4" s="18" t="s">
        <v>39</v>
      </c>
    </row>
    <row r="5" customFormat="false" ht="61.5" hidden="false" customHeight="true" outlineLevel="0" collapsed="false">
      <c r="A5" s="19" t="s">
        <v>128</v>
      </c>
      <c r="B5" s="19" t="s">
        <v>129</v>
      </c>
      <c r="C5" s="19" t="s">
        <v>130</v>
      </c>
      <c r="D5" s="19" t="s">
        <v>131</v>
      </c>
      <c r="E5" s="19" t="s">
        <v>132</v>
      </c>
      <c r="F5" s="25" t="s">
        <v>133</v>
      </c>
      <c r="G5" s="22" t="s">
        <v>43</v>
      </c>
      <c r="H5" s="4"/>
    </row>
    <row r="6" customFormat="false" ht="61.5" hidden="false" customHeight="true" outlineLevel="0" collapsed="false">
      <c r="A6" s="19" t="s">
        <v>134</v>
      </c>
      <c r="B6" s="19" t="s">
        <v>135</v>
      </c>
      <c r="C6" s="19" t="s">
        <v>136</v>
      </c>
      <c r="D6" s="19" t="s">
        <v>137</v>
      </c>
      <c r="E6" s="19" t="s">
        <v>138</v>
      </c>
      <c r="F6" s="25" t="s">
        <v>139</v>
      </c>
      <c r="G6" s="22" t="s">
        <v>43</v>
      </c>
      <c r="H6" s="4"/>
    </row>
    <row r="7" customFormat="false" ht="61.5" hidden="false" customHeight="true" outlineLevel="0" collapsed="false">
      <c r="A7" s="19" t="s">
        <v>140</v>
      </c>
      <c r="B7" s="19" t="s">
        <v>141</v>
      </c>
      <c r="C7" s="19" t="s">
        <v>142</v>
      </c>
      <c r="D7" s="19" t="s">
        <v>143</v>
      </c>
      <c r="E7" s="19" t="s">
        <v>144</v>
      </c>
      <c r="F7" s="25" t="s">
        <v>145</v>
      </c>
      <c r="G7" s="22" t="s">
        <v>43</v>
      </c>
      <c r="H7" s="4"/>
    </row>
    <row r="8" customFormat="false" ht="61.5" hidden="false" customHeight="true" outlineLevel="0" collapsed="false">
      <c r="A8" s="19" t="s">
        <v>146</v>
      </c>
      <c r="B8" s="19" t="s">
        <v>147</v>
      </c>
      <c r="C8" s="19" t="s">
        <v>148</v>
      </c>
      <c r="D8" s="19" t="s">
        <v>149</v>
      </c>
      <c r="E8" s="19" t="s">
        <v>150</v>
      </c>
      <c r="F8" s="25" t="s">
        <v>151</v>
      </c>
      <c r="G8" s="22" t="s">
        <v>43</v>
      </c>
      <c r="H8" s="4"/>
    </row>
    <row r="9" customFormat="false" ht="61.5" hidden="false" customHeight="true" outlineLevel="0" collapsed="false">
      <c r="A9" s="19" t="s">
        <v>152</v>
      </c>
      <c r="B9" s="19" t="s">
        <v>129</v>
      </c>
      <c r="C9" s="19" t="s">
        <v>153</v>
      </c>
      <c r="D9" s="19" t="s">
        <v>154</v>
      </c>
      <c r="E9" s="19" t="s">
        <v>155</v>
      </c>
      <c r="F9" s="25" t="s">
        <v>156</v>
      </c>
      <c r="G9" s="22" t="s">
        <v>43</v>
      </c>
      <c r="H9" s="4"/>
    </row>
    <row r="10" customFormat="false" ht="61.5" hidden="false" customHeight="true" outlineLevel="0" collapsed="false">
      <c r="A10" s="19" t="s">
        <v>157</v>
      </c>
      <c r="B10" s="19" t="s">
        <v>158</v>
      </c>
      <c r="C10" s="19" t="s">
        <v>159</v>
      </c>
      <c r="D10" s="19" t="s">
        <v>160</v>
      </c>
      <c r="E10" s="19" t="s">
        <v>161</v>
      </c>
      <c r="F10" s="25" t="s">
        <v>162</v>
      </c>
      <c r="G10" s="22" t="s">
        <v>43</v>
      </c>
      <c r="H10" s="4"/>
    </row>
    <row r="11" customFormat="false" ht="61.5" hidden="false" customHeight="true" outlineLevel="0" collapsed="false">
      <c r="A11" s="19" t="s">
        <v>163</v>
      </c>
      <c r="B11" s="19" t="s">
        <v>164</v>
      </c>
      <c r="C11" s="19" t="s">
        <v>165</v>
      </c>
      <c r="D11" s="19" t="s">
        <v>166</v>
      </c>
      <c r="E11" s="19" t="s">
        <v>167</v>
      </c>
      <c r="F11" s="25" t="s">
        <v>168</v>
      </c>
      <c r="G11" s="22" t="s">
        <v>43</v>
      </c>
      <c r="H11" s="4"/>
    </row>
    <row r="12" customFormat="false" ht="61.5" hidden="false" customHeight="true" outlineLevel="0" collapsed="false">
      <c r="A12" s="19" t="s">
        <v>169</v>
      </c>
      <c r="B12" s="19" t="s">
        <v>170</v>
      </c>
      <c r="C12" s="19" t="s">
        <v>171</v>
      </c>
      <c r="D12" s="19" t="s">
        <v>172</v>
      </c>
      <c r="E12" s="19" t="s">
        <v>173</v>
      </c>
      <c r="F12" s="25" t="s">
        <v>174</v>
      </c>
      <c r="G12" s="22" t="s">
        <v>43</v>
      </c>
      <c r="H12" s="4"/>
    </row>
    <row r="13" customFormat="false" ht="61.5" hidden="false" customHeight="true" outlineLevel="0" collapsed="false">
      <c r="A13" s="19" t="s">
        <v>175</v>
      </c>
      <c r="B13" s="19" t="s">
        <v>176</v>
      </c>
      <c r="C13" s="19" t="s">
        <v>177</v>
      </c>
      <c r="D13" s="19" t="s">
        <v>178</v>
      </c>
      <c r="E13" s="19" t="s">
        <v>179</v>
      </c>
      <c r="F13" s="25" t="s">
        <v>180</v>
      </c>
      <c r="G13" s="22" t="s">
        <v>43</v>
      </c>
      <c r="H13" s="4"/>
    </row>
    <row r="14" customFormat="false" ht="61.5" hidden="false" customHeight="true" outlineLevel="0" collapsed="false">
      <c r="A14" s="19" t="s">
        <v>181</v>
      </c>
      <c r="B14" s="19" t="s">
        <v>182</v>
      </c>
      <c r="C14" s="19" t="s">
        <v>183</v>
      </c>
      <c r="D14" s="19" t="s">
        <v>184</v>
      </c>
      <c r="E14" s="19" t="s">
        <v>185</v>
      </c>
      <c r="F14" s="25" t="s">
        <v>186</v>
      </c>
      <c r="G14" s="22" t="s">
        <v>43</v>
      </c>
      <c r="H14" s="4"/>
    </row>
    <row r="15" customFormat="false" ht="61.5" hidden="false" customHeight="true" outlineLevel="0" collapsed="false">
      <c r="A15" s="19" t="s">
        <v>187</v>
      </c>
      <c r="B15" s="19" t="s">
        <v>188</v>
      </c>
      <c r="C15" s="19" t="s">
        <v>189</v>
      </c>
      <c r="D15" s="19" t="s">
        <v>190</v>
      </c>
      <c r="E15" s="19" t="s">
        <v>191</v>
      </c>
      <c r="F15" s="25" t="s">
        <v>192</v>
      </c>
      <c r="G15" s="22" t="s">
        <v>43</v>
      </c>
      <c r="H15" s="4"/>
    </row>
  </sheetData>
  <mergeCells count="1">
    <mergeCell ref="A2:H2"/>
  </mergeCells>
  <conditionalFormatting sqref="A5:H15">
    <cfRule type="expression" priority="2" aboveAverage="0" equalAverage="0" bottom="0" percent="0" rank="0" text="" dxfId="4">
      <formula>OR($G5="Selesai",$G5="Tidak perlu")</formula>
    </cfRule>
  </conditionalFormatting>
  <dataValidations count="1">
    <dataValidation allowBlank="true" errorStyle="stop" operator="between" showDropDown="false" showErrorMessage="false" showInputMessage="false" sqref="G5:G15" type="list">
      <formula1>"Belum,Proses,Selesai,Tidak perlu"</formula1>
      <formula2>0</formula2>
    </dataValidation>
  </dataValidations>
  <hyperlinks>
    <hyperlink ref="F5" r:id="rId1" display="https://peraturan.go.id/id/pp-no-28-tahun-2025"/>
    <hyperlink ref="F6" r:id="rId2" display="https://peraturan.bpk.go.id/Details/335213"/>
    <hyperlink ref="F7" r:id="rId3" display="https://www.ekon.go.id/publikasi/detail/7161/pemerintah-sesuaikan-masa-penahapan-kewajiban-bersertifikat-halal-dengan-memperhatikan-kesiapan-ekosistem-dan-pemangku-kepentingan"/>
    <hyperlink ref="F8" r:id="rId4" display="https://peraturan.bpk.go.id/Details/279709/perda-prov-dki-jakarta-no-1-tahun-2024"/>
    <hyperlink ref="F9" r:id="rId5" display="https://peraturan.go.id/id/pp-no-20-tahun-2026"/>
    <hyperlink ref="F10" r:id="rId6" display="https://www.bpjsketenagakerjaan.go.id/artikel/18913/artikel-berapa-besaran-iuran-jht,-jkk,-jkm,-jp-dan-jkp"/>
    <hyperlink ref="F11" r:id="rId7" display="https://peraturan.go.id/id/permenkum-no-27-tahun-2025"/>
    <hyperlink ref="F12" r:id="rId8" display="https://peraturan.go.id/id/pp-no-16-tahun-2021"/>
    <hyperlink ref="F13" r:id="rId9" display="https://peraturan.go.id/files/permenparekraf-no-6-tahun-2025.pdf"/>
    <hyperlink ref="F14" r:id="rId10" display="https://peraturan.go.id/files/pp60-2017bt.pdf"/>
    <hyperlink ref="F15" r:id="rId11" display="https://peraturan.bpk.go.id/Details/332960/permendag-no-33-tahun-2025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6" t="s">
        <v>193</v>
      </c>
    </row>
    <row r="2" customFormat="false" ht="15" hidden="false" customHeight="false" outlineLevel="0" collapsed="false">
      <c r="A2" s="17" t="s">
        <v>194</v>
      </c>
      <c r="B2" s="17"/>
      <c r="C2" s="17"/>
      <c r="D2" s="17"/>
      <c r="E2" s="17"/>
    </row>
    <row r="3" customFormat="false" ht="15" hidden="false" customHeight="false" outlineLevel="0" collapsed="false">
      <c r="A3" s="7" t="s">
        <v>195</v>
      </c>
      <c r="D3" s="7" t="s">
        <v>196</v>
      </c>
    </row>
    <row r="4" customFormat="false" ht="15" hidden="false" customHeight="false" outlineLevel="0" collapsed="false">
      <c r="A4" s="9" t="s">
        <v>197</v>
      </c>
      <c r="B4" s="4" t="n">
        <v>40</v>
      </c>
      <c r="D4" s="26" t="s">
        <v>198</v>
      </c>
      <c r="E4" s="26" t="s">
        <v>199</v>
      </c>
    </row>
    <row r="5" customFormat="false" ht="15" hidden="false" customHeight="false" outlineLevel="0" collapsed="false">
      <c r="A5" s="9" t="s">
        <v>200</v>
      </c>
      <c r="B5" s="4" t="n">
        <v>60</v>
      </c>
      <c r="D5" s="23" t="n">
        <v>10</v>
      </c>
      <c r="E5" s="23" t="n">
        <f aca="false">IF($B$14&gt;0,ROUND(D5/$B$14*60,0),0)</f>
        <v>15</v>
      </c>
    </row>
    <row r="6" customFormat="false" ht="15" hidden="false" customHeight="false" outlineLevel="0" collapsed="false">
      <c r="A6" s="9" t="s">
        <v>201</v>
      </c>
      <c r="B6" s="4" t="n">
        <v>60</v>
      </c>
      <c r="D6" s="23" t="n">
        <v>20</v>
      </c>
      <c r="E6" s="23" t="n">
        <f aca="false">IF($B$14&gt;0,ROUND(D6/$B$14*60,0),0)</f>
        <v>30</v>
      </c>
    </row>
    <row r="7" customFormat="false" ht="15" hidden="false" customHeight="false" outlineLevel="0" collapsed="false">
      <c r="A7" s="9" t="s">
        <v>202</v>
      </c>
      <c r="B7" s="4" t="n">
        <v>1</v>
      </c>
      <c r="D7" s="23" t="n">
        <v>30</v>
      </c>
      <c r="E7" s="23" t="n">
        <f aca="false">IF($B$14&gt;0,ROUND(D7/$B$14*60,0),0)</f>
        <v>45</v>
      </c>
    </row>
    <row r="8" customFormat="false" ht="15" hidden="false" customHeight="false" outlineLevel="0" collapsed="false">
      <c r="A8" s="9" t="s">
        <v>203</v>
      </c>
      <c r="B8" s="4" t="n">
        <v>120</v>
      </c>
      <c r="D8" s="23" t="n">
        <v>40</v>
      </c>
      <c r="E8" s="23" t="n">
        <f aca="false">IF($B$14&gt;0,ROUND(D8/$B$14*60,0),0)</f>
        <v>60</v>
      </c>
    </row>
    <row r="9" customFormat="false" ht="15" hidden="false" customHeight="false" outlineLevel="0" collapsed="false">
      <c r="A9" s="9" t="s">
        <v>204</v>
      </c>
      <c r="B9" s="4" t="n">
        <v>90</v>
      </c>
      <c r="D9" s="23" t="n">
        <v>50</v>
      </c>
      <c r="E9" s="23" t="n">
        <f aca="false">IF($B$14&gt;0,ROUND(D9/$B$14*60,0),0)</f>
        <v>75</v>
      </c>
    </row>
    <row r="10" customFormat="false" ht="15" hidden="false" customHeight="false" outlineLevel="0" collapsed="false">
      <c r="D10" s="23" t="n">
        <v>60</v>
      </c>
      <c r="E10" s="23" t="n">
        <f aca="false">IF($B$14&gt;0,ROUND(D10/$B$14*60,0),0)</f>
        <v>90</v>
      </c>
    </row>
    <row r="11" customFormat="false" ht="15" hidden="false" customHeight="false" outlineLevel="0" collapsed="false">
      <c r="A11" s="7" t="s">
        <v>205</v>
      </c>
      <c r="D11" s="23" t="n">
        <v>70</v>
      </c>
      <c r="E11" s="23" t="n">
        <f aca="false">IF($B$14&gt;0,ROUND(D11/$B$14*60,0),0)</f>
        <v>105</v>
      </c>
    </row>
    <row r="12" customFormat="false" ht="15" hidden="false" customHeight="false" outlineLevel="0" collapsed="false">
      <c r="A12" s="9" t="s">
        <v>206</v>
      </c>
      <c r="B12" s="27" t="n">
        <f aca="false">IF(B5&gt;0,B4*60/B5,0)</f>
        <v>40</v>
      </c>
      <c r="D12" s="23" t="n">
        <v>80</v>
      </c>
      <c r="E12" s="23" t="n">
        <f aca="false">IF($B$14&gt;0,ROUND(D12/$B$14*60,0),0)</f>
        <v>120</v>
      </c>
    </row>
    <row r="13" customFormat="false" ht="15" hidden="false" customHeight="false" outlineLevel="0" collapsed="false">
      <c r="A13" s="9" t="s">
        <v>207</v>
      </c>
      <c r="B13" s="27" t="n">
        <f aca="false">IF(B7&gt;0,B6/B7,0)</f>
        <v>60</v>
      </c>
      <c r="D13" s="23" t="n">
        <v>90</v>
      </c>
      <c r="E13" s="23" t="n">
        <f aca="false">IF($B$14&gt;0,ROUND(D13/$B$14*60,0),0)</f>
        <v>135</v>
      </c>
    </row>
    <row r="14" customFormat="false" ht="15" hidden="false" customHeight="false" outlineLevel="0" collapsed="false">
      <c r="A14" s="9" t="s">
        <v>208</v>
      </c>
      <c r="B14" s="27" t="n">
        <f aca="false">MIN(B12,B13)</f>
        <v>40</v>
      </c>
      <c r="D14" s="23" t="n">
        <v>100</v>
      </c>
      <c r="E14" s="23" t="n">
        <f aca="false">IF($B$14&gt;0,ROUND(D14/$B$14*60,0),0)</f>
        <v>150</v>
      </c>
    </row>
    <row r="15" customFormat="false" ht="15" hidden="false" customHeight="false" outlineLevel="0" collapsed="false">
      <c r="A15" s="9" t="s">
        <v>209</v>
      </c>
      <c r="B15" s="27" t="n">
        <f aca="false">MAX(0,B8-B14)</f>
        <v>80</v>
      </c>
      <c r="D15" s="23" t="n">
        <v>110</v>
      </c>
      <c r="E15" s="23" t="n">
        <f aca="false">IF($B$14&gt;0,ROUND(D15/$B$14*60,0),0)</f>
        <v>165</v>
      </c>
    </row>
    <row r="16" customFormat="false" ht="15" hidden="false" customHeight="false" outlineLevel="0" collapsed="false">
      <c r="A16" s="9" t="s">
        <v>210</v>
      </c>
      <c r="B16" s="27" t="n">
        <f aca="false">IF(B14&gt;0,ROUND(B15/B14*60,0),0)</f>
        <v>120</v>
      </c>
      <c r="D16" s="23" t="n">
        <v>120</v>
      </c>
      <c r="E16" s="23" t="n">
        <f aca="false">IF($B$14&gt;0,ROUND(D16/$B$14*60,0),0)</f>
        <v>180</v>
      </c>
    </row>
    <row r="17" customFormat="false" ht="15" hidden="false" customHeight="false" outlineLevel="0" collapsed="false">
      <c r="A17" s="9" t="s">
        <v>211</v>
      </c>
      <c r="B17" s="27" t="n">
        <f aca="false">IF(B14&gt;0,ROUNDDOWN(B14*B9/60,0),0)</f>
        <v>60</v>
      </c>
      <c r="D17" s="23" t="n">
        <v>130</v>
      </c>
      <c r="E17" s="23" t="n">
        <f aca="false">IF($B$14&gt;0,ROUND(D17/$B$14*60,0),0)</f>
        <v>195</v>
      </c>
    </row>
    <row r="18" customFormat="false" ht="15" hidden="false" customHeight="false" outlineLevel="0" collapsed="false">
      <c r="D18" s="23" t="n">
        <v>140</v>
      </c>
      <c r="E18" s="23" t="n">
        <f aca="false">IF($B$14&gt;0,ROUND(D18/$B$14*60,0),0)</f>
        <v>210</v>
      </c>
    </row>
    <row r="19" customFormat="false" ht="43.5" hidden="false" customHeight="true" outlineLevel="0" collapsed="false">
      <c r="A19" s="15" t="s">
        <v>212</v>
      </c>
      <c r="B19" s="15"/>
      <c r="D19" s="23" t="n">
        <v>150</v>
      </c>
      <c r="E19" s="23" t="n">
        <f aca="false">IF($B$14&gt;0,ROUND(D19/$B$14*60,0),0)</f>
        <v>225</v>
      </c>
    </row>
    <row r="21" customFormat="false" ht="15" hidden="false" customHeight="false" outlineLevel="0" collapsed="false">
      <c r="D21" s="6" t="s">
        <v>213</v>
      </c>
    </row>
    <row r="22" customFormat="false" ht="15" hidden="false" customHeight="false" outlineLevel="0" collapsed="false">
      <c r="A22" s="2" t="s">
        <v>214</v>
      </c>
    </row>
  </sheetData>
  <mergeCells count="2">
    <mergeCell ref="A2:E2"/>
    <mergeCell ref="A19:B19"/>
  </mergeCells>
  <conditionalFormatting sqref="D5:E19">
    <cfRule type="expression" priority="2" aboveAverage="0" equalAverage="0" bottom="0" percent="0" rank="0" text="" dxfId="5">
      <formula>$E5&gt;$B$9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8"/>
    <col collapsed="false" customWidth="true" hidden="false" outlineLevel="0" max="4" min="4" style="0" width="22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6" t="s">
        <v>215</v>
      </c>
    </row>
    <row r="2" customFormat="false" ht="15" hidden="false" customHeight="false" outlineLevel="0" collapsed="false">
      <c r="A2" s="17" t="s">
        <v>216</v>
      </c>
      <c r="B2" s="17"/>
      <c r="C2" s="17"/>
      <c r="D2" s="17"/>
      <c r="E2" s="17"/>
    </row>
    <row r="4" customFormat="false" ht="26.85" hidden="false" customHeight="false" outlineLevel="0" collapsed="false">
      <c r="A4" s="18" t="s">
        <v>217</v>
      </c>
      <c r="B4" s="18" t="s">
        <v>218</v>
      </c>
      <c r="C4" s="18" t="s">
        <v>219</v>
      </c>
      <c r="D4" s="18" t="s">
        <v>220</v>
      </c>
      <c r="E4" s="18" t="s">
        <v>39</v>
      </c>
    </row>
    <row r="5" customFormat="false" ht="15" hidden="false" customHeight="false" outlineLevel="0" collapsed="false">
      <c r="A5" s="23" t="s">
        <v>221</v>
      </c>
      <c r="B5" s="28"/>
      <c r="C5" s="28"/>
      <c r="D5" s="29" t="str">
        <f aca="false">IF(AND(B5="",C5=""),"",N(B5)-N(C5))</f>
        <v/>
      </c>
      <c r="E5" s="30" t="s">
        <v>222</v>
      </c>
    </row>
    <row r="6" customFormat="false" ht="15" hidden="false" customHeight="false" outlineLevel="0" collapsed="false">
      <c r="A6" s="23" t="s">
        <v>223</v>
      </c>
      <c r="B6" s="28"/>
      <c r="C6" s="28"/>
      <c r="D6" s="29" t="str">
        <f aca="false">IF(AND(B6="",C6=""),"",N(B6)-N(C6))</f>
        <v/>
      </c>
      <c r="E6" s="4"/>
    </row>
    <row r="7" customFormat="false" ht="15" hidden="false" customHeight="false" outlineLevel="0" collapsed="false">
      <c r="A7" s="23" t="s">
        <v>224</v>
      </c>
      <c r="B7" s="28"/>
      <c r="C7" s="28"/>
      <c r="D7" s="29" t="str">
        <f aca="false">IF(AND(B7="",C7=""),"",N(B7)-N(C7))</f>
        <v/>
      </c>
      <c r="E7" s="4"/>
    </row>
    <row r="8" customFormat="false" ht="15" hidden="false" customHeight="false" outlineLevel="0" collapsed="false">
      <c r="A8" s="23" t="s">
        <v>225</v>
      </c>
      <c r="B8" s="28"/>
      <c r="C8" s="28"/>
      <c r="D8" s="29" t="str">
        <f aca="false">IF(AND(B8="",C8=""),"",N(B8)-N(C8))</f>
        <v/>
      </c>
      <c r="E8" s="4"/>
    </row>
    <row r="9" customFormat="false" ht="15" hidden="false" customHeight="false" outlineLevel="0" collapsed="false">
      <c r="A9" s="23" t="s">
        <v>226</v>
      </c>
      <c r="B9" s="28"/>
      <c r="C9" s="28"/>
      <c r="D9" s="29" t="str">
        <f aca="false">IF(AND(B9="",C9=""),"",N(B9)-N(C9))</f>
        <v/>
      </c>
      <c r="E9" s="4"/>
    </row>
    <row r="10" customFormat="false" ht="15" hidden="false" customHeight="false" outlineLevel="0" collapsed="false">
      <c r="A10" s="23" t="s">
        <v>227</v>
      </c>
      <c r="B10" s="28"/>
      <c r="C10" s="28"/>
      <c r="D10" s="29" t="str">
        <f aca="false">IF(AND(B10="",C10=""),"",N(B10)-N(C10))</f>
        <v/>
      </c>
      <c r="E10" s="4"/>
    </row>
    <row r="11" customFormat="false" ht="15" hidden="false" customHeight="false" outlineLevel="0" collapsed="false">
      <c r="A11" s="23" t="s">
        <v>228</v>
      </c>
      <c r="B11" s="28"/>
      <c r="C11" s="28"/>
      <c r="D11" s="29" t="str">
        <f aca="false">IF(AND(B11="",C11=""),"",N(B11)-N(C11))</f>
        <v/>
      </c>
      <c r="E11" s="4"/>
    </row>
    <row r="12" customFormat="false" ht="15" hidden="false" customHeight="false" outlineLevel="0" collapsed="false">
      <c r="A12" s="23" t="s">
        <v>229</v>
      </c>
      <c r="B12" s="28"/>
      <c r="C12" s="28"/>
      <c r="D12" s="29" t="str">
        <f aca="false">IF(AND(B12="",C12=""),"",N(B12)-N(C12))</f>
        <v/>
      </c>
      <c r="E12" s="4"/>
    </row>
    <row r="13" customFormat="false" ht="15" hidden="false" customHeight="false" outlineLevel="0" collapsed="false">
      <c r="A13" s="23" t="s">
        <v>230</v>
      </c>
      <c r="B13" s="28"/>
      <c r="C13" s="28"/>
      <c r="D13" s="29" t="str">
        <f aca="false">IF(AND(B13="",C13=""),"",N(B13)-N(C13))</f>
        <v/>
      </c>
      <c r="E13" s="4"/>
    </row>
    <row r="14" customFormat="false" ht="15" hidden="false" customHeight="false" outlineLevel="0" collapsed="false">
      <c r="A14" s="23" t="s">
        <v>231</v>
      </c>
      <c r="B14" s="28"/>
      <c r="C14" s="28"/>
      <c r="D14" s="29" t="str">
        <f aca="false">IF(AND(B14="",C14=""),"",N(B14)-N(C14))</f>
        <v/>
      </c>
      <c r="E14" s="4"/>
    </row>
    <row r="15" customFormat="false" ht="15" hidden="false" customHeight="false" outlineLevel="0" collapsed="false">
      <c r="A15" s="23" t="s">
        <v>232</v>
      </c>
      <c r="B15" s="28"/>
      <c r="C15" s="28"/>
      <c r="D15" s="29" t="str">
        <f aca="false">IF(AND(B15="",C15=""),"",N(B15)-N(C15))</f>
        <v/>
      </c>
      <c r="E15" s="4"/>
    </row>
    <row r="16" customFormat="false" ht="15" hidden="false" customHeight="false" outlineLevel="0" collapsed="false">
      <c r="A16" s="23" t="s">
        <v>233</v>
      </c>
      <c r="B16" s="28"/>
      <c r="C16" s="28"/>
      <c r="D16" s="29" t="str">
        <f aca="false">IF(AND(B16="",C16=""),"",N(B16)-N(C16))</f>
        <v/>
      </c>
      <c r="E16" s="4"/>
    </row>
    <row r="17" customFormat="false" ht="15" hidden="false" customHeight="false" outlineLevel="0" collapsed="false">
      <c r="A17" s="23" t="s">
        <v>234</v>
      </c>
      <c r="B17" s="28"/>
      <c r="C17" s="28"/>
      <c r="D17" s="29" t="str">
        <f aca="false">IF(AND(B17="",C17=""),"",N(B17)-N(C17))</f>
        <v/>
      </c>
      <c r="E17" s="4"/>
    </row>
    <row r="18" customFormat="false" ht="15" hidden="false" customHeight="false" outlineLevel="0" collapsed="false">
      <c r="A18" s="23" t="s">
        <v>235</v>
      </c>
      <c r="B18" s="28"/>
      <c r="C18" s="28"/>
      <c r="D18" s="29" t="str">
        <f aca="false">IF(AND(B18="",C18=""),"",N(B18)-N(C18))</f>
        <v/>
      </c>
      <c r="E18" s="4"/>
    </row>
    <row r="19" customFormat="false" ht="15" hidden="false" customHeight="false" outlineLevel="0" collapsed="false">
      <c r="A19" s="23" t="s">
        <v>163</v>
      </c>
      <c r="B19" s="28"/>
      <c r="C19" s="28"/>
      <c r="D19" s="29" t="str">
        <f aca="false">IF(AND(B19="",C19=""),"",N(B19)-N(C19))</f>
        <v/>
      </c>
      <c r="E19" s="4"/>
    </row>
    <row r="20" customFormat="false" ht="15" hidden="false" customHeight="false" outlineLevel="0" collapsed="false">
      <c r="A20" s="23" t="s">
        <v>236</v>
      </c>
      <c r="B20" s="28"/>
      <c r="C20" s="28"/>
      <c r="D20" s="29" t="str">
        <f aca="false">IF(AND(B20="",C20=""),"",N(B20)-N(C20))</f>
        <v/>
      </c>
      <c r="E20" s="4"/>
    </row>
    <row r="21" customFormat="false" ht="15" hidden="false" customHeight="false" outlineLevel="0" collapsed="false">
      <c r="A21" s="23" t="s">
        <v>237</v>
      </c>
      <c r="B21" s="28"/>
      <c r="C21" s="28"/>
      <c r="D21" s="29" t="str">
        <f aca="false">IF(AND(B21="",C21=""),"",N(B21)-N(C21))</f>
        <v/>
      </c>
      <c r="E21" s="4"/>
    </row>
    <row r="22" customFormat="false" ht="15" hidden="false" customHeight="false" outlineLevel="0" collapsed="false">
      <c r="A22" s="31" t="s">
        <v>238</v>
      </c>
      <c r="B22" s="32" t="n">
        <f aca="false">SUM(B5:B21)</f>
        <v>0</v>
      </c>
      <c r="C22" s="32" t="n">
        <f aca="false">SUM(C5:C21)</f>
        <v>0</v>
      </c>
      <c r="D22" s="32" t="n">
        <f aca="false">B22-C22</f>
        <v>0</v>
      </c>
      <c r="E22" s="33"/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2026-10-16T20:14:59Z</dcterms:created>
  <dc:creator>openpyxl</dc:creator>
  <dc:description/>
  <dc:language>en-ID</dc:language>
  <cp:lastModifiedBy/>
  <dcterms:modified xsi:type="dcterms:W3CDTF">2026-10-16T20:14:59Z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